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GQ\Competition 2025-2026\Acro\1e Coupe Qc - Qc Performance\"/>
    </mc:Choice>
  </mc:AlternateContent>
  <xr:revisionPtr revIDLastSave="0" documentId="13_ncr:1_{4A999B5F-E34C-46F0-93C0-916F94334E89}" xr6:coauthVersionLast="47" xr6:coauthVersionMax="47" xr10:uidLastSave="{00000000-0000-0000-0000-000000000000}"/>
  <bookViews>
    <workbookView xWindow="28680" yWindow="-120" windowWidth="38640" windowHeight="15720" tabRatio="724" activeTab="14" xr2:uid="{00000000-000D-0000-FFFF-FFFF00000000}"/>
  </bookViews>
  <sheets>
    <sheet name="N2" sheetId="1" r:id="rId1"/>
    <sheet name="N3" sheetId="2" r:id="rId2"/>
    <sheet name="N4" sheetId="3" r:id="rId3"/>
    <sheet name="N5" sheetId="4" r:id="rId4"/>
    <sheet name="N6" sheetId="5" r:id="rId5"/>
    <sheet name="N7" sheetId="6" r:id="rId6"/>
    <sheet name="N7 bis" sheetId="17" r:id="rId7"/>
    <sheet name="N8" sheetId="7" r:id="rId8"/>
    <sheet name="N9" sheetId="8" r:id="rId9"/>
    <sheet name="N10" sheetId="9" r:id="rId10"/>
    <sheet name="Espoir" sheetId="10" r:id="rId11"/>
    <sheet name="FIG Pré-Jeun" sheetId="11" r:id="rId12"/>
    <sheet name="FIG Jeun" sheetId="12" r:id="rId13"/>
    <sheet name="FIG Junior" sheetId="13" r:id="rId14"/>
    <sheet name="Cannes" sheetId="16" r:id="rId15"/>
  </sheets>
  <definedNames>
    <definedName name="_xlnm._FilterDatabase" localSheetId="14" hidden="1">Cannes!$A$35:$L$41</definedName>
    <definedName name="_xlnm._FilterDatabase" localSheetId="1" hidden="1">'N3'!$A$9:$N$10</definedName>
    <definedName name="_xlnm._FilterDatabase" localSheetId="2" hidden="1">'N4'!$A$4:$N$4</definedName>
    <definedName name="_xlnm._FilterDatabase" localSheetId="3" hidden="1">'N5'!$A$4:$N$9</definedName>
    <definedName name="_xlnm._FilterDatabase" localSheetId="4" hidden="1">'N6'!$A$11:$N$14</definedName>
    <definedName name="_xlnm._FilterDatabase" localSheetId="5" hidden="1">'N7'!$A$5:$P$9</definedName>
    <definedName name="_xlnm._FilterDatabase" localSheetId="6" hidden="1">'N7 bis'!$A$5:$Q$13</definedName>
    <definedName name="_xlnm._FilterDatabase" localSheetId="7" hidden="1">'N8'!$A$4:$Q$4</definedName>
    <definedName name="_xlnm.Print_Titles" localSheetId="10">Espoir!$1:$2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2" i="17" l="1"/>
  <c r="K22" i="17"/>
  <c r="G22" i="17"/>
  <c r="O22" i="17" s="1"/>
  <c r="N20" i="17"/>
  <c r="K20" i="17"/>
  <c r="G20" i="17"/>
  <c r="O20" i="17" s="1"/>
  <c r="N18" i="17"/>
  <c r="K18" i="17"/>
  <c r="G18" i="17"/>
  <c r="N13" i="17"/>
  <c r="K13" i="17"/>
  <c r="G13" i="17"/>
  <c r="O13" i="17" s="1"/>
  <c r="P12" i="17" s="1"/>
  <c r="N11" i="17"/>
  <c r="K11" i="17"/>
  <c r="G11" i="17"/>
  <c r="O11" i="17" s="1"/>
  <c r="N9" i="17"/>
  <c r="K9" i="17"/>
  <c r="G9" i="17"/>
  <c r="O9" i="17" s="1"/>
  <c r="N7" i="17"/>
  <c r="K7" i="17"/>
  <c r="G7" i="17"/>
  <c r="O7" i="17" s="1"/>
  <c r="N21" i="17"/>
  <c r="K21" i="17"/>
  <c r="G21" i="17"/>
  <c r="N19" i="17"/>
  <c r="K19" i="17"/>
  <c r="G19" i="17"/>
  <c r="N17" i="17"/>
  <c r="K17" i="17"/>
  <c r="G17" i="17"/>
  <c r="N12" i="17"/>
  <c r="K12" i="17"/>
  <c r="G12" i="17"/>
  <c r="O12" i="17" s="1"/>
  <c r="N10" i="17"/>
  <c r="K10" i="17"/>
  <c r="G10" i="17"/>
  <c r="N8" i="17"/>
  <c r="K8" i="17"/>
  <c r="G8" i="17"/>
  <c r="O8" i="17" s="1"/>
  <c r="P8" i="17" s="1"/>
  <c r="N6" i="17"/>
  <c r="K6" i="17"/>
  <c r="G6" i="17"/>
  <c r="N27" i="6"/>
  <c r="K27" i="6"/>
  <c r="G27" i="6"/>
  <c r="N29" i="6"/>
  <c r="K29" i="6"/>
  <c r="G29" i="6"/>
  <c r="N28" i="6"/>
  <c r="K28" i="6"/>
  <c r="G28" i="6"/>
  <c r="N22" i="6"/>
  <c r="K22" i="6"/>
  <c r="G22" i="6"/>
  <c r="N20" i="6"/>
  <c r="K20" i="6"/>
  <c r="G20" i="6"/>
  <c r="N21" i="6"/>
  <c r="K21" i="6"/>
  <c r="G21" i="6"/>
  <c r="N23" i="6"/>
  <c r="K23" i="6"/>
  <c r="G23" i="6"/>
  <c r="L8" i="5"/>
  <c r="I8" i="5"/>
  <c r="M8" i="5" s="1"/>
  <c r="O5" i="9"/>
  <c r="O12" i="7"/>
  <c r="N6" i="7"/>
  <c r="J16" i="16"/>
  <c r="G16" i="16"/>
  <c r="N6" i="6"/>
  <c r="K6" i="6"/>
  <c r="G6" i="6"/>
  <c r="N7" i="6"/>
  <c r="K7" i="6"/>
  <c r="G7" i="6"/>
  <c r="N13" i="6"/>
  <c r="N15" i="6"/>
  <c r="N14" i="6"/>
  <c r="N8" i="6"/>
  <c r="N9" i="6"/>
  <c r="L14" i="5"/>
  <c r="I14" i="5"/>
  <c r="M14" i="5" s="1"/>
  <c r="I13" i="5"/>
  <c r="M13" i="5" s="1"/>
  <c r="L7" i="4"/>
  <c r="I7" i="4"/>
  <c r="L10" i="3"/>
  <c r="I10" i="3"/>
  <c r="L6" i="3"/>
  <c r="I6" i="3"/>
  <c r="L5" i="2"/>
  <c r="I5" i="2"/>
  <c r="N13" i="11"/>
  <c r="K13" i="11"/>
  <c r="G13" i="11"/>
  <c r="N12" i="11"/>
  <c r="K12" i="11"/>
  <c r="G12" i="11"/>
  <c r="N11" i="11"/>
  <c r="K11" i="11"/>
  <c r="G11" i="11"/>
  <c r="J36" i="16"/>
  <c r="G36" i="16"/>
  <c r="J9" i="16"/>
  <c r="G9" i="16"/>
  <c r="J6" i="16"/>
  <c r="G6" i="16"/>
  <c r="J8" i="16"/>
  <c r="G8" i="16"/>
  <c r="J5" i="16"/>
  <c r="G5" i="16"/>
  <c r="J7" i="16"/>
  <c r="G7" i="16"/>
  <c r="J15" i="16"/>
  <c r="G15" i="16"/>
  <c r="J18" i="16"/>
  <c r="G18" i="16"/>
  <c r="J13" i="16"/>
  <c r="G13" i="16"/>
  <c r="J14" i="16"/>
  <c r="G14" i="16"/>
  <c r="K8" i="7"/>
  <c r="G8" i="7"/>
  <c r="N7" i="7"/>
  <c r="K7" i="7"/>
  <c r="G7" i="7"/>
  <c r="K15" i="7"/>
  <c r="G15" i="7"/>
  <c r="N14" i="7"/>
  <c r="K14" i="7"/>
  <c r="G14" i="7"/>
  <c r="N7" i="12"/>
  <c r="K7" i="12"/>
  <c r="G7" i="12"/>
  <c r="N6" i="12"/>
  <c r="K6" i="12"/>
  <c r="G6" i="12"/>
  <c r="N5" i="12"/>
  <c r="K5" i="12"/>
  <c r="G5" i="12"/>
  <c r="L7" i="5"/>
  <c r="I7" i="5"/>
  <c r="L6" i="4"/>
  <c r="I6" i="4"/>
  <c r="L9" i="4"/>
  <c r="I9" i="4"/>
  <c r="J37" i="16"/>
  <c r="J40" i="16"/>
  <c r="J45" i="16"/>
  <c r="G45" i="16"/>
  <c r="G37" i="16"/>
  <c r="G40" i="16"/>
  <c r="J41" i="16"/>
  <c r="G41" i="16"/>
  <c r="J38" i="16"/>
  <c r="G38" i="16"/>
  <c r="J39" i="16"/>
  <c r="G39" i="16"/>
  <c r="J28" i="16"/>
  <c r="G28" i="16"/>
  <c r="J24" i="16"/>
  <c r="G24" i="16"/>
  <c r="J32" i="16"/>
  <c r="G32" i="16"/>
  <c r="J26" i="16"/>
  <c r="G26" i="16"/>
  <c r="J31" i="16"/>
  <c r="G31" i="16"/>
  <c r="J22" i="16"/>
  <c r="G22" i="16"/>
  <c r="J25" i="16"/>
  <c r="G25" i="16"/>
  <c r="J29" i="16"/>
  <c r="G29" i="16"/>
  <c r="J27" i="16"/>
  <c r="G27" i="16"/>
  <c r="J23" i="16"/>
  <c r="G23" i="16"/>
  <c r="J30" i="16"/>
  <c r="G30" i="16"/>
  <c r="J12" i="16"/>
  <c r="G12" i="16"/>
  <c r="J17" i="16"/>
  <c r="G17" i="16"/>
  <c r="J10" i="16"/>
  <c r="G10" i="16"/>
  <c r="J11" i="16"/>
  <c r="G11" i="16"/>
  <c r="N7" i="13"/>
  <c r="K7" i="13"/>
  <c r="G7" i="13"/>
  <c r="N6" i="13"/>
  <c r="K6" i="13"/>
  <c r="G6" i="13"/>
  <c r="N5" i="13"/>
  <c r="K5" i="13"/>
  <c r="G5" i="13"/>
  <c r="N7" i="11"/>
  <c r="K7" i="11"/>
  <c r="G7" i="11"/>
  <c r="N6" i="11"/>
  <c r="K6" i="11"/>
  <c r="G6" i="11"/>
  <c r="N5" i="11"/>
  <c r="K5" i="11"/>
  <c r="G5" i="11"/>
  <c r="N6" i="10"/>
  <c r="K6" i="10"/>
  <c r="G6" i="10"/>
  <c r="N5" i="10"/>
  <c r="K5" i="10"/>
  <c r="G5" i="10"/>
  <c r="N6" i="9"/>
  <c r="K6" i="9"/>
  <c r="G6" i="9"/>
  <c r="N5" i="9"/>
  <c r="K5" i="9"/>
  <c r="G5" i="9"/>
  <c r="N6" i="8"/>
  <c r="K6" i="8"/>
  <c r="G6" i="8"/>
  <c r="N5" i="8"/>
  <c r="K5" i="8"/>
  <c r="G5" i="8"/>
  <c r="K13" i="7"/>
  <c r="G13" i="7"/>
  <c r="N12" i="7"/>
  <c r="K12" i="7"/>
  <c r="G12" i="7"/>
  <c r="K6" i="7"/>
  <c r="G6" i="7"/>
  <c r="N5" i="7"/>
  <c r="K5" i="7"/>
  <c r="G5" i="7"/>
  <c r="K15" i="6"/>
  <c r="G15" i="6"/>
  <c r="K14" i="6"/>
  <c r="G14" i="6"/>
  <c r="K13" i="6"/>
  <c r="G13" i="6"/>
  <c r="K8" i="6"/>
  <c r="G8" i="6"/>
  <c r="K9" i="6"/>
  <c r="G9" i="6"/>
  <c r="L12" i="5"/>
  <c r="I12" i="5"/>
  <c r="L13" i="5"/>
  <c r="L5" i="5"/>
  <c r="I5" i="5"/>
  <c r="L6" i="5"/>
  <c r="I6" i="5"/>
  <c r="L14" i="4"/>
  <c r="I14" i="4"/>
  <c r="L5" i="4"/>
  <c r="I5" i="4"/>
  <c r="L8" i="4"/>
  <c r="I8" i="4"/>
  <c r="L5" i="3"/>
  <c r="I5" i="3"/>
  <c r="L10" i="2"/>
  <c r="I10" i="2"/>
  <c r="M10" i="2" s="1"/>
  <c r="N10" i="2" s="1"/>
  <c r="L6" i="2"/>
  <c r="I6" i="2"/>
  <c r="L15" i="1"/>
  <c r="K15" i="1"/>
  <c r="H15" i="1"/>
  <c r="K14" i="1"/>
  <c r="H14" i="1"/>
  <c r="L14" i="1" s="1"/>
  <c r="M14" i="1" s="1"/>
  <c r="K10" i="1"/>
  <c r="H10" i="1"/>
  <c r="L10" i="1" s="1"/>
  <c r="L9" i="1"/>
  <c r="M9" i="1" s="1"/>
  <c r="K9" i="1"/>
  <c r="H9" i="1"/>
  <c r="K8" i="1"/>
  <c r="H8" i="1"/>
  <c r="L8" i="1" s="1"/>
  <c r="M8" i="1" s="1"/>
  <c r="K7" i="1"/>
  <c r="H7" i="1"/>
  <c r="L7" i="1" s="1"/>
  <c r="L6" i="1"/>
  <c r="M6" i="1" s="1"/>
  <c r="K6" i="1"/>
  <c r="H6" i="1"/>
  <c r="K5" i="1"/>
  <c r="H5" i="1"/>
  <c r="L5" i="1" s="1"/>
  <c r="K8" i="16" l="1"/>
  <c r="K24" i="16"/>
  <c r="O18" i="17"/>
  <c r="O21" i="17"/>
  <c r="P21" i="17" s="1"/>
  <c r="O6" i="17"/>
  <c r="P6" i="17" s="1"/>
  <c r="O19" i="17"/>
  <c r="P19" i="17" s="1"/>
  <c r="O10" i="17"/>
  <c r="P10" i="17" s="1"/>
  <c r="O17" i="17"/>
  <c r="P17" i="17" s="1"/>
  <c r="O13" i="6"/>
  <c r="O29" i="6"/>
  <c r="M7" i="4"/>
  <c r="O28" i="6"/>
  <c r="O27" i="6"/>
  <c r="P27" i="6" s="1"/>
  <c r="O22" i="6"/>
  <c r="O20" i="6"/>
  <c r="O21" i="6"/>
  <c r="O23" i="6"/>
  <c r="O6" i="6"/>
  <c r="O7" i="6"/>
  <c r="M10" i="3"/>
  <c r="M5" i="2"/>
  <c r="M6" i="2"/>
  <c r="K36" i="16"/>
  <c r="O13" i="11"/>
  <c r="K7" i="16"/>
  <c r="O6" i="7"/>
  <c r="O12" i="11"/>
  <c r="K16" i="16"/>
  <c r="K13" i="16"/>
  <c r="K12" i="16"/>
  <c r="K6" i="16"/>
  <c r="K18" i="16"/>
  <c r="O11" i="11"/>
  <c r="K28" i="16"/>
  <c r="M6" i="3"/>
  <c r="K14" i="16"/>
  <c r="K15" i="16"/>
  <c r="K9" i="16"/>
  <c r="K5" i="16"/>
  <c r="K11" i="16"/>
  <c r="O7" i="7"/>
  <c r="M8" i="4"/>
  <c r="M6" i="4"/>
  <c r="M9" i="4"/>
  <c r="O15" i="7"/>
  <c r="O8" i="7"/>
  <c r="M7" i="5"/>
  <c r="O6" i="12"/>
  <c r="O7" i="12"/>
  <c r="O14" i="7"/>
  <c r="O5" i="12"/>
  <c r="M6" i="5"/>
  <c r="N8" i="5" s="1"/>
  <c r="M5" i="5"/>
  <c r="M12" i="5"/>
  <c r="N12" i="5" s="1"/>
  <c r="O13" i="7"/>
  <c r="P12" i="7" s="1"/>
  <c r="O5" i="7"/>
  <c r="O5" i="8"/>
  <c r="O6" i="8"/>
  <c r="O6" i="11"/>
  <c r="O5" i="11"/>
  <c r="O6" i="13"/>
  <c r="O7" i="13"/>
  <c r="O5" i="13"/>
  <c r="K10" i="16"/>
  <c r="K31" i="16"/>
  <c r="K27" i="16"/>
  <c r="K32" i="16"/>
  <c r="K23" i="16"/>
  <c r="K22" i="16"/>
  <c r="K25" i="16"/>
  <c r="K30" i="16"/>
  <c r="K26" i="16"/>
  <c r="K38" i="16"/>
  <c r="K41" i="16"/>
  <c r="K40" i="16"/>
  <c r="K37" i="16"/>
  <c r="O5" i="10"/>
  <c r="K39" i="16"/>
  <c r="K45" i="16"/>
  <c r="K29" i="16"/>
  <c r="K17" i="16"/>
  <c r="O7" i="11"/>
  <c r="O6" i="9"/>
  <c r="O8" i="6"/>
  <c r="O15" i="6"/>
  <c r="M14" i="4"/>
  <c r="M5" i="4"/>
  <c r="M5" i="3"/>
  <c r="M5" i="1"/>
  <c r="M10" i="1"/>
  <c r="M7" i="1"/>
  <c r="M15" i="1"/>
  <c r="O9" i="6"/>
  <c r="O14" i="6"/>
  <c r="O6" i="10"/>
  <c r="L36" i="16" l="1"/>
  <c r="L16" i="16"/>
  <c r="P7" i="6"/>
  <c r="P20" i="6"/>
  <c r="P21" i="6"/>
  <c r="P23" i="6"/>
  <c r="P22" i="6"/>
  <c r="P29" i="6"/>
  <c r="P28" i="6"/>
  <c r="N7" i="4"/>
  <c r="P6" i="6"/>
  <c r="N13" i="5"/>
  <c r="N14" i="5"/>
  <c r="N10" i="3"/>
  <c r="Q11" i="11"/>
  <c r="P11" i="11" s="1"/>
  <c r="L18" i="16"/>
  <c r="P7" i="7"/>
  <c r="N6" i="3"/>
  <c r="N5" i="3"/>
  <c r="L5" i="16"/>
  <c r="L9" i="16"/>
  <c r="L6" i="16"/>
  <c r="L7" i="16"/>
  <c r="L13" i="16"/>
  <c r="L15" i="16"/>
  <c r="L14" i="16"/>
  <c r="L8" i="16"/>
  <c r="L12" i="16"/>
  <c r="N9" i="4"/>
  <c r="N6" i="4"/>
  <c r="P14" i="7"/>
  <c r="N6" i="5"/>
  <c r="N5" i="5"/>
  <c r="N7" i="5"/>
  <c r="P13" i="6"/>
  <c r="P14" i="6"/>
  <c r="P15" i="6"/>
  <c r="P9" i="6"/>
  <c r="Q5" i="12"/>
  <c r="N5" i="4"/>
  <c r="P5" i="7"/>
  <c r="Q5" i="8"/>
  <c r="P5" i="8" s="1"/>
  <c r="P5" i="10"/>
  <c r="Q5" i="10" s="1"/>
  <c r="Q5" i="11"/>
  <c r="Q5" i="13"/>
  <c r="P5" i="13" s="1"/>
  <c r="L31" i="16"/>
  <c r="L28" i="16"/>
  <c r="L38" i="16"/>
  <c r="L40" i="16"/>
  <c r="L41" i="16"/>
  <c r="L39" i="16"/>
  <c r="L37" i="16"/>
  <c r="L45" i="16"/>
  <c r="L22" i="16"/>
  <c r="L27" i="16"/>
  <c r="L30" i="16"/>
  <c r="L25" i="16"/>
  <c r="L23" i="16"/>
  <c r="L29" i="16"/>
  <c r="L24" i="16"/>
  <c r="L26" i="16"/>
  <c r="L32" i="16"/>
  <c r="L17" i="16"/>
  <c r="L10" i="16"/>
  <c r="L11" i="16"/>
  <c r="Q5" i="9"/>
  <c r="P5" i="9" s="1"/>
  <c r="P8" i="6"/>
  <c r="N14" i="4"/>
  <c r="N8" i="4"/>
  <c r="P5" i="11" l="1"/>
  <c r="P5" i="12"/>
  <c r="Q12" i="7"/>
  <c r="Q7" i="7"/>
  <c r="Q5" i="7"/>
  <c r="Q14" i="7"/>
</calcChain>
</file>

<file path=xl/sharedStrings.xml><?xml version="1.0" encoding="utf-8"?>
<sst xmlns="http://schemas.openxmlformats.org/spreadsheetml/2006/main" count="682" uniqueCount="130">
  <si>
    <t>ACRO - 1e Coupe Qc - Qc Performance</t>
  </si>
  <si>
    <t>N2 Duo-F</t>
  </si>
  <si>
    <t>Nom</t>
  </si>
  <si>
    <t>Club</t>
  </si>
  <si>
    <t>P.</t>
  </si>
  <si>
    <t>E1</t>
  </si>
  <si>
    <t>E2</t>
  </si>
  <si>
    <t>E3</t>
  </si>
  <si>
    <t>E4</t>
  </si>
  <si>
    <t>Moy.E</t>
  </si>
  <si>
    <t>Juge D</t>
  </si>
  <si>
    <t>Pen</t>
  </si>
  <si>
    <t>Total</t>
  </si>
  <si>
    <t>G.total</t>
  </si>
  <si>
    <t>R</t>
  </si>
  <si>
    <t>N2 Trio-F</t>
  </si>
  <si>
    <t>N3 Duo-F</t>
  </si>
  <si>
    <t>E5</t>
  </si>
  <si>
    <t xml:space="preserve">Fatnassi Yasmine  Charby Chloé </t>
  </si>
  <si>
    <t>Unigym</t>
  </si>
  <si>
    <t xml:space="preserve">Gbaguidi Joemy Victory  / Mbarki Aya </t>
  </si>
  <si>
    <t>N3 Grp-F</t>
  </si>
  <si>
    <t xml:space="preserve">Prunelle Diby Yénignon  / Grasset Alicia / Kasala Gauthier Sophia </t>
  </si>
  <si>
    <t>Qc Performance</t>
  </si>
  <si>
    <t>N4 Grp-F</t>
  </si>
  <si>
    <t xml:space="preserve">ARCHAMBAULT MARION  / DUMAIS MYRALIE  / BONAMI DAPHNÉ </t>
  </si>
  <si>
    <t>Hirondelles</t>
  </si>
  <si>
    <t>GOSSELIN LILY-ROSE  / SIMARD EUGÉNIE  / LAROCHE MIAROZE</t>
  </si>
  <si>
    <t>N4 Duo-F</t>
  </si>
  <si>
    <t>Nabih Yasmine / Deschênes Aria</t>
  </si>
  <si>
    <t>N5 Duo-F</t>
  </si>
  <si>
    <t xml:space="preserve">GAZAILLE CHARLOTTE  / TANGUAY AURÉLIE </t>
  </si>
  <si>
    <t xml:space="preserve">Labelle Aryanna  / Chartrer Jessica </t>
  </si>
  <si>
    <t xml:space="preserve">Robert Sandy  / De la Sablonnière Blanche </t>
  </si>
  <si>
    <t>Helios</t>
  </si>
  <si>
    <t xml:space="preserve">Turcotte Léa-Rose / Giguère Charlotte </t>
  </si>
  <si>
    <t xml:space="preserve">Boivin Charlotte  / Roy Sara-Kim </t>
  </si>
  <si>
    <t>N5 Grp-F</t>
  </si>
  <si>
    <t xml:space="preserve">Bolduc Bonnie  / Berthiaume Émilie  / Labonté Evelyne </t>
  </si>
  <si>
    <t>N6 Duo-F</t>
  </si>
  <si>
    <t>GODBOUT JADE  / BONAMI MAEVA</t>
  </si>
  <si>
    <t xml:space="preserve">Ladaniuc Alexandra / Ladaniuc Valéria </t>
  </si>
  <si>
    <t>Gymnastes de l île</t>
  </si>
  <si>
    <t xml:space="preserve">Vizdoga Katrine  / Musial Victoria </t>
  </si>
  <si>
    <t>N6 Grp-F</t>
  </si>
  <si>
    <t xml:space="preserve">CHAREST ANGÉLICA  / HUNI ARIELLE / BRAULT AMÉLIA </t>
  </si>
  <si>
    <t xml:space="preserve">Ghavidel Masooleh Helia  / Fortin-Forget Zoé  / Taranenco Olivia </t>
  </si>
  <si>
    <t xml:space="preserve">Tavares Lilly-France  / Ziao Abiyam  / Ngoudjou Ange Bibiane </t>
  </si>
  <si>
    <t>N7 Grp-F</t>
  </si>
  <si>
    <t>Art-1</t>
  </si>
  <si>
    <t>Art-2</t>
  </si>
  <si>
    <t>Art-3</t>
  </si>
  <si>
    <t>Moy.Art</t>
  </si>
  <si>
    <t>Diff.</t>
  </si>
  <si>
    <t>Pen.</t>
  </si>
  <si>
    <t>S. Tot</t>
  </si>
  <si>
    <t xml:space="preserve">Inman-Walker Avery  / Tremblay Zoé  / Richer Mathilde </t>
  </si>
  <si>
    <t xml:space="preserve">Dion Jordane / Gendron Lauralie  / Chevalier Léa </t>
  </si>
  <si>
    <t xml:space="preserve">Dolley Eva-Rose  / Drouin-Vattier Sarah  / Rioux Livia </t>
  </si>
  <si>
    <t xml:space="preserve">Justine Roch-Rehayem  / Rebecca Bissonnette  / Magalie Côté </t>
  </si>
  <si>
    <t>N7 Duo-F</t>
  </si>
  <si>
    <t>Koralie Beaudry / Florence Croteau</t>
  </si>
  <si>
    <t xml:space="preserve">Lapointe Charlie / Dubuc Méliane </t>
  </si>
  <si>
    <t>N8 Duo-F</t>
  </si>
  <si>
    <t>G Total</t>
  </si>
  <si>
    <t xml:space="preserve">Blackburn Naëllie  / Maloney Laurence </t>
  </si>
  <si>
    <t>B</t>
  </si>
  <si>
    <t xml:space="preserve">Gousse Alexia/ Masson Raphaelle-Lily </t>
  </si>
  <si>
    <t>D</t>
  </si>
  <si>
    <t>N8 Grp-F</t>
  </si>
  <si>
    <t xml:space="preserve">Allard Béatrice / Ruel Alexia  / Larochelle Ava-Jolie </t>
  </si>
  <si>
    <t>N9 Duo-Féminin</t>
  </si>
  <si>
    <t>G-Total</t>
  </si>
  <si>
    <t>Statique</t>
  </si>
  <si>
    <t>Dynamique</t>
  </si>
  <si>
    <t>N10 Grp-F</t>
  </si>
  <si>
    <t>Giroux Victoria ACRO / Laflamme Rosie  / Gaudreault-Cloutier Corélia</t>
  </si>
  <si>
    <t>Grp-F- FIG Espoir</t>
  </si>
  <si>
    <t xml:space="preserve">Gousse Mayoora / Rusu Mia </t>
  </si>
  <si>
    <t>Combiné</t>
  </si>
  <si>
    <t>Finale</t>
  </si>
  <si>
    <t>Grp-F- FIG Pré-Jeunesse</t>
  </si>
  <si>
    <t>Guérin Amanda ACRO  / Chrétien Rose-Emma  / Légaré Gabrielle</t>
  </si>
  <si>
    <t>Grp-F- Duo Pré-Jeunesse</t>
  </si>
  <si>
    <t>Ruel Maély  / Ketat Paquin Lena</t>
  </si>
  <si>
    <t>Grp Fém.- FIG Jeunesse</t>
  </si>
  <si>
    <t xml:space="preserve">Giroux Raphaëlle ACRO  / Lévesque Raphaëlle  / Drolet Rose-Marie </t>
  </si>
  <si>
    <t>Grp Fém.- FIG Junior</t>
  </si>
  <si>
    <t>Bronze</t>
  </si>
  <si>
    <t>Chloé Charby</t>
  </si>
  <si>
    <t>Joemy Victory Gbaguidi</t>
  </si>
  <si>
    <t>Aryanna Labelle</t>
  </si>
  <si>
    <t>Jessica Chartrer</t>
  </si>
  <si>
    <t>Yasmine Fatnassi</t>
  </si>
  <si>
    <t>Mbarki Aya</t>
  </si>
  <si>
    <t>Béatrice Allard</t>
  </si>
  <si>
    <t>Sara-Kim Roy</t>
  </si>
  <si>
    <t>Charlotte Boivin</t>
  </si>
  <si>
    <t>Jordane Dion</t>
  </si>
  <si>
    <t>Lilly-France Tavares</t>
  </si>
  <si>
    <t>Yasmine Nabih</t>
  </si>
  <si>
    <t>Aria Deschênes</t>
  </si>
  <si>
    <t>Léa-Rose Turcotte</t>
  </si>
  <si>
    <t>Argent</t>
  </si>
  <si>
    <t>Zoé Tremblay</t>
  </si>
  <si>
    <t>Avery Inman-Walker</t>
  </si>
  <si>
    <t>Mathilde Richer</t>
  </si>
  <si>
    <t>Maély Ruel</t>
  </si>
  <si>
    <t>Anna Shevchenko</t>
  </si>
  <si>
    <t>Amanda Guérin</t>
  </si>
  <si>
    <t>Eva-Rose Dolley</t>
  </si>
  <si>
    <t>Abiyam Ziao</t>
  </si>
  <si>
    <t>Lauralie Gendron</t>
  </si>
  <si>
    <t>Charlie Lapointe</t>
  </si>
  <si>
    <t>Alicia Noiseux</t>
  </si>
  <si>
    <t>Or</t>
  </si>
  <si>
    <t>Rosie Laflamme</t>
  </si>
  <si>
    <t>Ava-Jolie Larochelle</t>
  </si>
  <si>
    <t>Corélia Gaudreault-Cloutier</t>
  </si>
  <si>
    <t>Naëllie Blackburn</t>
  </si>
  <si>
    <t>Léa Chevalier</t>
  </si>
  <si>
    <t>Méliane Dubuc</t>
  </si>
  <si>
    <t>Platinum</t>
  </si>
  <si>
    <t>Rose-Emma Chrétien</t>
  </si>
  <si>
    <t>Clémence David / Maely Massicotte</t>
  </si>
  <si>
    <t xml:space="preserve">GAZAILLE CHARLOTTE  / TANGUAY Aurélie </t>
  </si>
  <si>
    <t>Vague 11</t>
  </si>
  <si>
    <t>Vague 12</t>
  </si>
  <si>
    <t>Combiné 1</t>
  </si>
  <si>
    <t>Combiné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</si>
</sst>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b/>
      <sz val="11"/>
      <color theme="1"/>
      <name val="Calibri"/>
      <family val="2"/>
      <charset val="1"/>
    </font>
    <font>
      <i/>
      <sz val="11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i/>
      <u/>
      <sz val="11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8"/>
      <color theme="1"/>
      <name val="Calibri"/>
      <family val="2"/>
      <charset val="1"/>
    </font>
    <font>
      <sz val="8"/>
      <color rgb="FF242424"/>
      <name val="Aptos Narrow"/>
      <family val="2"/>
      <charset val="1"/>
    </font>
    <font>
      <sz val="8"/>
      <color rgb="FF000000"/>
      <name val="Segoe UI"/>
      <family val="2"/>
      <charset val="1"/>
    </font>
    <font>
      <sz val="11"/>
      <name val="Arial"/>
      <family val="2"/>
      <charset val="1"/>
    </font>
    <font>
      <sz val="9"/>
      <color rgb="FF242424"/>
      <name val="Aptos Narrow"/>
      <family val="2"/>
      <charset val="1"/>
    </font>
    <font>
      <sz val="8"/>
      <name val="Arial"/>
      <family val="2"/>
      <charset val="1"/>
    </font>
    <font>
      <b/>
      <u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u/>
      <sz val="8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10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25" fillId="0" borderId="0" applyBorder="0" applyProtection="0"/>
    <xf numFmtId="0" fontId="1" fillId="0" borderId="0"/>
  </cellStyleXfs>
  <cellXfs count="1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shrinkToFit="1"/>
    </xf>
    <xf numFmtId="164" fontId="0" fillId="0" borderId="4" xfId="0" applyNumberFormat="1" applyBorder="1" applyAlignment="1">
      <alignment horizontal="center" vertical="center" shrinkToFit="1"/>
    </xf>
    <xf numFmtId="164" fontId="0" fillId="3" borderId="6" xfId="0" applyNumberFormat="1" applyFill="1" applyBorder="1" applyAlignment="1">
      <alignment horizontal="center" vertical="center" shrinkToFit="1"/>
    </xf>
    <xf numFmtId="164" fontId="0" fillId="3" borderId="5" xfId="0" applyNumberForma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9" xfId="0" applyNumberFormat="1" applyBorder="1" applyAlignment="1">
      <alignment horizontal="center" vertical="center" shrinkToFit="1"/>
    </xf>
    <xf numFmtId="0" fontId="9" fillId="0" borderId="0" xfId="0" applyFont="1"/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shrinkToFit="1"/>
    </xf>
    <xf numFmtId="164" fontId="0" fillId="3" borderId="1" xfId="0" applyNumberFormat="1" applyFill="1" applyBorder="1" applyAlignment="1">
      <alignment horizontal="center" vertical="center" shrinkToFit="1"/>
    </xf>
    <xf numFmtId="164" fontId="0" fillId="3" borderId="9" xfId="0" applyNumberForma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64" fontId="0" fillId="0" borderId="11" xfId="0" applyNumberFormat="1" applyBorder="1" applyAlignment="1">
      <alignment horizontal="center" vertical="center" shrinkToFit="1"/>
    </xf>
    <xf numFmtId="164" fontId="0" fillId="3" borderId="12" xfId="0" applyNumberFormat="1" applyFill="1" applyBorder="1" applyAlignment="1">
      <alignment horizontal="center" vertical="center" shrinkToFit="1"/>
    </xf>
    <xf numFmtId="164" fontId="0" fillId="3" borderId="13" xfId="0" applyNumberFormat="1" applyFill="1" applyBorder="1" applyAlignment="1">
      <alignment horizontal="center" vertical="center" shrinkToFit="1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shrinkToFit="1"/>
    </xf>
    <xf numFmtId="164" fontId="0" fillId="0" borderId="15" xfId="0" applyNumberFormat="1" applyBorder="1" applyAlignment="1">
      <alignment horizontal="center" vertical="center" shrinkToFit="1"/>
    </xf>
    <xf numFmtId="164" fontId="0" fillId="3" borderId="14" xfId="0" applyNumberForma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horizontal="center" vertical="center" shrinkToFit="1"/>
    </xf>
    <xf numFmtId="164" fontId="0" fillId="3" borderId="0" xfId="0" applyNumberForma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1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17" xfId="0" applyBorder="1"/>
    <xf numFmtId="0" fontId="7" fillId="0" borderId="0" xfId="0" applyFont="1" applyAlignment="1" applyProtection="1">
      <alignment horizontal="center" vertical="center" wrapText="1"/>
      <protection locked="0"/>
    </xf>
    <xf numFmtId="0" fontId="13" fillId="2" borderId="1" xfId="0" applyFont="1" applyFill="1" applyBorder="1"/>
    <xf numFmtId="0" fontId="5" fillId="2" borderId="18" xfId="0" applyFont="1" applyFill="1" applyBorder="1"/>
    <xf numFmtId="0" fontId="5" fillId="2" borderId="4" xfId="0" applyFont="1" applyFill="1" applyBorder="1"/>
    <xf numFmtId="0" fontId="14" fillId="0" borderId="7" xfId="0" applyFont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 shrinkToFit="1"/>
    </xf>
    <xf numFmtId="164" fontId="14" fillId="0" borderId="7" xfId="0" applyNumberFormat="1" applyFont="1" applyBorder="1" applyAlignment="1">
      <alignment horizontal="center" vertical="center" shrinkToFit="1"/>
    </xf>
    <xf numFmtId="164" fontId="14" fillId="3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wrapText="1"/>
    </xf>
    <xf numFmtId="0" fontId="0" fillId="5" borderId="7" xfId="0" applyFill="1" applyBorder="1" applyAlignment="1">
      <alignment horizontal="center" vertical="center" shrinkToFit="1"/>
    </xf>
    <xf numFmtId="164" fontId="0" fillId="0" borderId="7" xfId="0" applyNumberFormat="1" applyBorder="1" applyAlignment="1">
      <alignment horizontal="center" vertical="center" shrinkToFit="1"/>
    </xf>
    <xf numFmtId="164" fontId="0" fillId="3" borderId="7" xfId="0" applyNumberForma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6" fillId="0" borderId="0" xfId="0" applyFont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0" fontId="21" fillId="2" borderId="18" xfId="0" applyFont="1" applyFill="1" applyBorder="1"/>
    <xf numFmtId="0" fontId="21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 vertical="center" shrinkToFit="1"/>
    </xf>
    <xf numFmtId="0" fontId="22" fillId="0" borderId="0" xfId="0" applyFont="1"/>
    <xf numFmtId="0" fontId="14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0" borderId="0" xfId="0" applyFont="1"/>
    <xf numFmtId="0" fontId="24" fillId="2" borderId="2" xfId="0" applyFont="1" applyFill="1" applyBorder="1"/>
    <xf numFmtId="0" fontId="24" fillId="2" borderId="3" xfId="0" applyFont="1" applyFill="1" applyBorder="1"/>
    <xf numFmtId="0" fontId="24" fillId="2" borderId="3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0" borderId="19" xfId="0" applyFont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center" textRotation="90" shrinkToFit="1"/>
    </xf>
    <xf numFmtId="164" fontId="14" fillId="0" borderId="4" xfId="0" applyNumberFormat="1" applyFont="1" applyBorder="1" applyAlignment="1">
      <alignment horizontal="center" vertical="center" shrinkToFit="1"/>
    </xf>
    <xf numFmtId="164" fontId="14" fillId="3" borderId="1" xfId="0" applyNumberFormat="1" applyFont="1" applyFill="1" applyBorder="1" applyAlignment="1">
      <alignment horizontal="center" vertical="center" shrinkToFit="1"/>
    </xf>
    <xf numFmtId="164" fontId="14" fillId="0" borderId="1" xfId="0" applyNumberFormat="1" applyFont="1" applyBorder="1" applyAlignment="1">
      <alignment horizontal="center" vertical="center" shrinkToFit="1"/>
    </xf>
    <xf numFmtId="164" fontId="14" fillId="3" borderId="6" xfId="0" applyNumberFormat="1" applyFont="1" applyFill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164" fontId="14" fillId="6" borderId="6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0" fontId="14" fillId="5" borderId="1" xfId="0" applyFont="1" applyFill="1" applyBorder="1" applyAlignment="1">
      <alignment horizontal="center" vertical="center" textRotation="90" shrinkToFit="1"/>
    </xf>
    <xf numFmtId="164" fontId="14" fillId="0" borderId="2" xfId="0" applyNumberFormat="1" applyFont="1" applyBorder="1" applyAlignment="1">
      <alignment horizontal="center" vertical="center" shrinkToFit="1"/>
    </xf>
    <xf numFmtId="164" fontId="14" fillId="0" borderId="3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9" xfId="0" applyFont="1" applyBorder="1"/>
    <xf numFmtId="0" fontId="19" fillId="0" borderId="0" xfId="0" applyFont="1" applyAlignment="1">
      <alignment wrapText="1"/>
    </xf>
    <xf numFmtId="0" fontId="14" fillId="5" borderId="7" xfId="0" applyFont="1" applyFill="1" applyBorder="1" applyAlignment="1">
      <alignment horizontal="center" vertical="center" textRotation="90" shrinkToFit="1"/>
    </xf>
    <xf numFmtId="164" fontId="14" fillId="6" borderId="7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/>
    <xf numFmtId="0" fontId="5" fillId="2" borderId="9" xfId="0" applyFont="1" applyFill="1" applyBorder="1" applyAlignment="1">
      <alignment horizontal="center"/>
    </xf>
    <xf numFmtId="0" fontId="14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textRotation="90" shrinkToFit="1"/>
    </xf>
    <xf numFmtId="164" fontId="14" fillId="0" borderId="6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textRotation="90" shrinkToFit="1"/>
    </xf>
    <xf numFmtId="0" fontId="0" fillId="0" borderId="7" xfId="0" applyBorder="1"/>
    <xf numFmtId="0" fontId="14" fillId="0" borderId="7" xfId="0" applyFont="1" applyBorder="1" applyAlignment="1">
      <alignment horizontal="center" vertical="center" shrinkToFit="1"/>
    </xf>
    <xf numFmtId="0" fontId="25" fillId="0" borderId="0" xfId="1" applyBorder="1" applyProtection="1"/>
    <xf numFmtId="0" fontId="26" fillId="0" borderId="7" xfId="0" applyFont="1" applyBorder="1" applyAlignment="1">
      <alignment horizontal="center" vertical="center" shrinkToFit="1"/>
    </xf>
    <xf numFmtId="164" fontId="26" fillId="0" borderId="7" xfId="0" applyNumberFormat="1" applyFont="1" applyBorder="1" applyAlignment="1">
      <alignment horizontal="center" vertical="center" shrinkToFit="1"/>
    </xf>
    <xf numFmtId="164" fontId="26" fillId="3" borderId="7" xfId="0" applyNumberFormat="1" applyFont="1" applyFill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164" fontId="22" fillId="0" borderId="0" xfId="0" applyNumberFormat="1" applyFont="1" applyAlignment="1">
      <alignment horizontal="center" vertical="center" shrinkToFit="1"/>
    </xf>
    <xf numFmtId="0" fontId="28" fillId="0" borderId="7" xfId="0" applyFont="1" applyBorder="1"/>
    <xf numFmtId="0" fontId="29" fillId="0" borderId="0" xfId="0" applyFont="1" applyAlignment="1">
      <alignment wrapText="1"/>
    </xf>
    <xf numFmtId="0" fontId="29" fillId="0" borderId="7" xfId="0" applyFont="1" applyBorder="1" applyAlignment="1">
      <alignment wrapText="1"/>
    </xf>
    <xf numFmtId="0" fontId="29" fillId="7" borderId="7" xfId="0" applyFont="1" applyFill="1" applyBorder="1" applyAlignment="1">
      <alignment wrapText="1"/>
    </xf>
    <xf numFmtId="0" fontId="30" fillId="0" borderId="7" xfId="0" applyFont="1" applyBorder="1" applyAlignment="1">
      <alignment vertical="center" wrapText="1"/>
    </xf>
    <xf numFmtId="164" fontId="0" fillId="6" borderId="7" xfId="0" applyNumberForma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textRotation="90" shrinkToFit="1"/>
    </xf>
    <xf numFmtId="164" fontId="22" fillId="0" borderId="7" xfId="0" applyNumberFormat="1" applyFont="1" applyBorder="1" applyAlignment="1">
      <alignment horizontal="center" vertical="center" shrinkToFit="1"/>
    </xf>
    <xf numFmtId="164" fontId="22" fillId="3" borderId="7" xfId="0" applyNumberFormat="1" applyFont="1" applyFill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64" fontId="22" fillId="6" borderId="7" xfId="0" applyNumberFormat="1" applyFont="1" applyFill="1" applyBorder="1" applyAlignment="1">
      <alignment horizontal="center" vertical="center"/>
    </xf>
    <xf numFmtId="0" fontId="22" fillId="0" borderId="7" xfId="0" applyFont="1" applyBorder="1"/>
    <xf numFmtId="0" fontId="11" fillId="0" borderId="7" xfId="0" applyFont="1" applyBorder="1" applyAlignment="1">
      <alignment wrapText="1"/>
    </xf>
    <xf numFmtId="0" fontId="22" fillId="0" borderId="7" xfId="0" applyFont="1" applyBorder="1" applyAlignment="1">
      <alignment vertical="center" wrapText="1"/>
    </xf>
    <xf numFmtId="0" fontId="29" fillId="0" borderId="7" xfId="0" applyFont="1" applyBorder="1"/>
    <xf numFmtId="0" fontId="24" fillId="2" borderId="18" xfId="0" applyFont="1" applyFill="1" applyBorder="1"/>
    <xf numFmtId="0" fontId="24" fillId="2" borderId="4" xfId="0" applyFont="1" applyFill="1" applyBorder="1"/>
    <xf numFmtId="0" fontId="24" fillId="2" borderId="4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7" fillId="0" borderId="7" xfId="0" applyFont="1" applyBorder="1" applyAlignment="1">
      <alignment horizontal="center" wrapText="1"/>
    </xf>
    <xf numFmtId="0" fontId="30" fillId="0" borderId="7" xfId="0" applyFont="1" applyBorder="1"/>
    <xf numFmtId="0" fontId="4" fillId="0" borderId="1" xfId="0" applyFont="1" applyBorder="1"/>
    <xf numFmtId="0" fontId="13" fillId="0" borderId="1" xfId="0" applyFont="1" applyBorder="1"/>
    <xf numFmtId="0" fontId="12" fillId="0" borderId="7" xfId="0" applyFont="1" applyBorder="1" applyAlignment="1">
      <alignment horizontal="left"/>
    </xf>
    <xf numFmtId="0" fontId="29" fillId="0" borderId="7" xfId="0" applyFont="1" applyBorder="1" applyAlignment="1">
      <alignment horizontal="left" vertical="center"/>
    </xf>
    <xf numFmtId="0" fontId="29" fillId="8" borderId="7" xfId="0" applyFont="1" applyFill="1" applyBorder="1" applyAlignment="1">
      <alignment wrapText="1"/>
    </xf>
    <xf numFmtId="0" fontId="0" fillId="8" borderId="0" xfId="0" applyFill="1"/>
    <xf numFmtId="0" fontId="29" fillId="8" borderId="0" xfId="0" applyFont="1" applyFill="1" applyAlignment="1">
      <alignment wrapText="1"/>
    </xf>
    <xf numFmtId="0" fontId="17" fillId="0" borderId="0" xfId="0" applyFont="1" applyAlignment="1">
      <alignment horizontal="left" wrapText="1"/>
    </xf>
    <xf numFmtId="164" fontId="14" fillId="0" borderId="0" xfId="0" applyNumberFormat="1" applyFont="1" applyAlignment="1">
      <alignment horizontal="center" vertical="center" shrinkToFit="1"/>
    </xf>
    <xf numFmtId="164" fontId="14" fillId="3" borderId="0" xfId="0" applyNumberFormat="1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4" fillId="9" borderId="0" xfId="0" applyFont="1" applyFill="1" applyAlignment="1">
      <alignment horizontal="center" vertical="center" shrinkToFit="1"/>
    </xf>
    <xf numFmtId="0" fontId="22" fillId="9" borderId="0" xfId="0" applyFont="1" applyFill="1" applyAlignment="1">
      <alignment horizontal="center" vertical="center" shrinkToFit="1"/>
    </xf>
    <xf numFmtId="0" fontId="31" fillId="0" borderId="0" xfId="0" applyFont="1"/>
    <xf numFmtId="0" fontId="16" fillId="8" borderId="0" xfId="0" applyFont="1" applyFill="1"/>
    <xf numFmtId="0" fontId="17" fillId="8" borderId="0" xfId="0" applyFont="1" applyFill="1" applyAlignment="1">
      <alignment horizontal="left" wrapText="1"/>
    </xf>
    <xf numFmtId="164" fontId="14" fillId="8" borderId="0" xfId="0" applyNumberFormat="1" applyFont="1" applyFill="1" applyAlignment="1">
      <alignment horizontal="center" vertical="center" shrinkToFit="1"/>
    </xf>
    <xf numFmtId="164" fontId="14" fillId="10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center" vertical="center" shrinkToFit="1"/>
    </xf>
    <xf numFmtId="0" fontId="31" fillId="8" borderId="0" xfId="0" applyFont="1" applyFill="1"/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164" fontId="14" fillId="3" borderId="20" xfId="0" applyNumberFormat="1" applyFont="1" applyFill="1" applyBorder="1" applyAlignment="1">
      <alignment horizontal="center" vertical="center" shrinkToFit="1"/>
    </xf>
    <xf numFmtId="164" fontId="14" fillId="3" borderId="21" xfId="0" applyNumberFormat="1" applyFont="1" applyFill="1" applyBorder="1" applyAlignment="1">
      <alignment horizontal="center" vertical="center" shrinkToFit="1"/>
    </xf>
    <xf numFmtId="164" fontId="14" fillId="6" borderId="7" xfId="0" applyNumberFormat="1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 wrapText="1"/>
    </xf>
    <xf numFmtId="0" fontId="29" fillId="8" borderId="2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8" fillId="0" borderId="0" xfId="0" applyFont="1" applyBorder="1"/>
    <xf numFmtId="0" fontId="5" fillId="2" borderId="7" xfId="0" applyFont="1" applyFill="1" applyBorder="1"/>
    <xf numFmtId="0" fontId="14" fillId="0" borderId="0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/>
    </xf>
    <xf numFmtId="164" fontId="14" fillId="0" borderId="0" xfId="0" applyNumberFormat="1" applyFont="1" applyBorder="1" applyAlignment="1">
      <alignment horizontal="center" vertical="center" shrinkToFit="1"/>
    </xf>
    <xf numFmtId="164" fontId="14" fillId="3" borderId="0" xfId="0" applyNumberFormat="1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0" fillId="0" borderId="0" xfId="0" applyBorder="1"/>
    <xf numFmtId="0" fontId="13" fillId="2" borderId="22" xfId="0" applyFont="1" applyFill="1" applyBorder="1"/>
    <xf numFmtId="0" fontId="13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289440</xdr:colOff>
      <xdr:row>0</xdr:row>
      <xdr:rowOff>0</xdr:rowOff>
    </xdr:from>
    <xdr:to>
      <xdr:col>11</xdr:col>
      <xdr:colOff>372600</xdr:colOff>
      <xdr:row>3</xdr:row>
      <xdr:rowOff>68040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365880" y="0"/>
          <a:ext cx="1539720" cy="707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182880</xdr:colOff>
      <xdr:row>0</xdr:row>
      <xdr:rowOff>0</xdr:rowOff>
    </xdr:from>
    <xdr:to>
      <xdr:col>16</xdr:col>
      <xdr:colOff>122760</xdr:colOff>
      <xdr:row>2</xdr:row>
      <xdr:rowOff>128880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87960" y="0"/>
          <a:ext cx="1176120" cy="54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457200</xdr:colOff>
      <xdr:row>0</xdr:row>
      <xdr:rowOff>0</xdr:rowOff>
    </xdr:from>
    <xdr:to>
      <xdr:col>15</xdr:col>
      <xdr:colOff>128881</xdr:colOff>
      <xdr:row>2</xdr:row>
      <xdr:rowOff>153000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96600" y="0"/>
          <a:ext cx="1017720" cy="461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205920</xdr:colOff>
      <xdr:row>0</xdr:row>
      <xdr:rowOff>0</xdr:rowOff>
    </xdr:from>
    <xdr:to>
      <xdr:col>16</xdr:col>
      <xdr:colOff>475635</xdr:colOff>
      <xdr:row>2</xdr:row>
      <xdr:rowOff>122400</xdr:rowOff>
    </xdr:to>
    <xdr:pic>
      <xdr:nvPicPr>
        <xdr:cNvPr id="10" name="Image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69520" y="0"/>
          <a:ext cx="1530720" cy="54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279400</xdr:colOff>
      <xdr:row>0</xdr:row>
      <xdr:rowOff>0</xdr:rowOff>
    </xdr:from>
    <xdr:to>
      <xdr:col>16</xdr:col>
      <xdr:colOff>475635</xdr:colOff>
      <xdr:row>2</xdr:row>
      <xdr:rowOff>1588</xdr:rowOff>
    </xdr:to>
    <xdr:pic>
      <xdr:nvPicPr>
        <xdr:cNvPr id="11" name="Image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8000" y="0"/>
          <a:ext cx="1024910" cy="38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205920</xdr:colOff>
      <xdr:row>0</xdr:row>
      <xdr:rowOff>0</xdr:rowOff>
    </xdr:from>
    <xdr:to>
      <xdr:col>16</xdr:col>
      <xdr:colOff>475995</xdr:colOff>
      <xdr:row>2</xdr:row>
      <xdr:rowOff>121320</xdr:rowOff>
    </xdr:to>
    <xdr:pic>
      <xdr:nvPicPr>
        <xdr:cNvPr id="12" name="Image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03080" y="0"/>
          <a:ext cx="1531440" cy="540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289440</xdr:colOff>
      <xdr:row>0</xdr:row>
      <xdr:rowOff>0</xdr:rowOff>
    </xdr:from>
    <xdr:to>
      <xdr:col>9</xdr:col>
      <xdr:colOff>342000</xdr:colOff>
      <xdr:row>3</xdr:row>
      <xdr:rowOff>49680</xdr:rowOff>
    </xdr:to>
    <xdr:pic>
      <xdr:nvPicPr>
        <xdr:cNvPr id="13" name="Image 1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11560" y="0"/>
          <a:ext cx="992520" cy="459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289440</xdr:colOff>
      <xdr:row>0</xdr:row>
      <xdr:rowOff>0</xdr:rowOff>
    </xdr:from>
    <xdr:to>
      <xdr:col>12</xdr:col>
      <xdr:colOff>372599</xdr:colOff>
      <xdr:row>3</xdr:row>
      <xdr:rowOff>2160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19840" y="0"/>
          <a:ext cx="1539720" cy="71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380880</xdr:colOff>
      <xdr:row>0</xdr:row>
      <xdr:rowOff>0</xdr:rowOff>
    </xdr:from>
    <xdr:to>
      <xdr:col>12</xdr:col>
      <xdr:colOff>372600</xdr:colOff>
      <xdr:row>2</xdr:row>
      <xdr:rowOff>134640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81080" y="0"/>
          <a:ext cx="978480" cy="439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285840</xdr:colOff>
      <xdr:row>0</xdr:row>
      <xdr:rowOff>0</xdr:rowOff>
    </xdr:from>
    <xdr:to>
      <xdr:col>12</xdr:col>
      <xdr:colOff>160560</xdr:colOff>
      <xdr:row>2</xdr:row>
      <xdr:rowOff>148680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62680" y="0"/>
          <a:ext cx="861480" cy="38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260280</xdr:colOff>
      <xdr:row>0</xdr:row>
      <xdr:rowOff>0</xdr:rowOff>
    </xdr:from>
    <xdr:to>
      <xdr:col>12</xdr:col>
      <xdr:colOff>372600</xdr:colOff>
      <xdr:row>2</xdr:row>
      <xdr:rowOff>90720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37120" y="0"/>
          <a:ext cx="1099080" cy="509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60840</xdr:colOff>
      <xdr:row>0</xdr:row>
      <xdr:rowOff>0</xdr:rowOff>
    </xdr:from>
    <xdr:to>
      <xdr:col>14</xdr:col>
      <xdr:colOff>344880</xdr:colOff>
      <xdr:row>2</xdr:row>
      <xdr:rowOff>162720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87840" y="0"/>
          <a:ext cx="1246680" cy="581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60840</xdr:colOff>
      <xdr:row>0</xdr:row>
      <xdr:rowOff>0</xdr:rowOff>
    </xdr:from>
    <xdr:to>
      <xdr:col>14</xdr:col>
      <xdr:colOff>436320</xdr:colOff>
      <xdr:row>3</xdr:row>
      <xdr:rowOff>40800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5DBF8C-1E8C-499B-B951-C01A83196E2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86480" y="0"/>
          <a:ext cx="1221300" cy="589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392040</xdr:colOff>
      <xdr:row>0</xdr:row>
      <xdr:rowOff>0</xdr:rowOff>
    </xdr:from>
    <xdr:to>
      <xdr:col>15</xdr:col>
      <xdr:colOff>121320</xdr:colOff>
      <xdr:row>2</xdr:row>
      <xdr:rowOff>136440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42040" y="0"/>
          <a:ext cx="1208880" cy="55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182880</xdr:colOff>
      <xdr:row>0</xdr:row>
      <xdr:rowOff>0</xdr:rowOff>
    </xdr:from>
    <xdr:to>
      <xdr:col>16</xdr:col>
      <xdr:colOff>122760</xdr:colOff>
      <xdr:row>2</xdr:row>
      <xdr:rowOff>128880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87960" y="0"/>
          <a:ext cx="1176120" cy="54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zoomScale="120" zoomScaleNormal="120" workbookViewId="0">
      <selection activeCell="O13" sqref="O13"/>
    </sheetView>
  </sheetViews>
  <sheetFormatPr defaultColWidth="11.42578125" defaultRowHeight="14.25" customHeight="1" x14ac:dyDescent="0.25"/>
  <cols>
    <col min="1" max="1" width="35.7109375" customWidth="1"/>
    <col min="2" max="2" width="15.140625" customWidth="1"/>
    <col min="3" max="3" width="2.7109375" customWidth="1"/>
    <col min="4" max="4" width="7" customWidth="1"/>
    <col min="5" max="8" width="6.42578125" customWidth="1"/>
    <col min="9" max="10" width="6.7109375" customWidth="1"/>
    <col min="11" max="11" width="7.28515625" customWidth="1"/>
    <col min="12" max="12" width="7.42578125" customWidth="1"/>
    <col min="13" max="13" width="2.140625" customWidth="1"/>
    <col min="14" max="14" width="13.28515625" customWidth="1"/>
  </cols>
  <sheetData>
    <row r="1" spans="1:18" ht="15.75" x14ac:dyDescent="0.25">
      <c r="A1" s="1" t="s">
        <v>0</v>
      </c>
    </row>
    <row r="2" spans="1:18" ht="18" customHeight="1" x14ac:dyDescent="0.4">
      <c r="A2" s="2"/>
    </row>
    <row r="3" spans="1:18" ht="18.75" x14ac:dyDescent="0.3">
      <c r="A3" s="3" t="s">
        <v>1</v>
      </c>
    </row>
    <row r="4" spans="1:18" ht="15" x14ac:dyDescent="0.25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7" t="s">
        <v>11</v>
      </c>
      <c r="K4" s="8" t="s">
        <v>12</v>
      </c>
      <c r="L4" s="8" t="s">
        <v>13</v>
      </c>
      <c r="M4" s="9" t="s">
        <v>14</v>
      </c>
    </row>
    <row r="5" spans="1:18" ht="15" x14ac:dyDescent="0.25">
      <c r="A5" s="10"/>
      <c r="B5" s="11"/>
      <c r="C5" s="12">
        <v>1</v>
      </c>
      <c r="D5" s="13">
        <v>0</v>
      </c>
      <c r="E5" s="13">
        <v>0</v>
      </c>
      <c r="F5" s="13">
        <v>0</v>
      </c>
      <c r="G5" s="13">
        <v>0</v>
      </c>
      <c r="H5" s="14">
        <f t="shared" ref="H5:H10" si="0">(((D5+E5+F5+G5)-SMALL(D5:G5,1)-LARGE(D5:G5,1))/2)*2</f>
        <v>0</v>
      </c>
      <c r="I5" s="13">
        <v>0</v>
      </c>
      <c r="J5" s="13">
        <v>0</v>
      </c>
      <c r="K5" s="14">
        <f t="shared" ref="K5:K10" si="1">I5-J5</f>
        <v>0</v>
      </c>
      <c r="L5" s="15">
        <f t="shared" ref="L5:L10" si="2">H5+K5</f>
        <v>0</v>
      </c>
      <c r="M5" s="16">
        <f t="shared" ref="M5:M10" si="3">RANK(L5,$L$5:$L$10,0)</f>
        <v>1</v>
      </c>
    </row>
    <row r="6" spans="1:18" ht="15" x14ac:dyDescent="0.25">
      <c r="A6" s="17"/>
      <c r="B6" s="17"/>
      <c r="C6" s="12">
        <v>1</v>
      </c>
      <c r="D6" s="18">
        <v>0</v>
      </c>
      <c r="E6" s="19">
        <v>0</v>
      </c>
      <c r="F6" s="19">
        <v>0</v>
      </c>
      <c r="G6" s="13">
        <v>0</v>
      </c>
      <c r="H6" s="14">
        <f t="shared" si="0"/>
        <v>0</v>
      </c>
      <c r="I6" s="19">
        <v>0</v>
      </c>
      <c r="J6" s="19">
        <v>0</v>
      </c>
      <c r="K6" s="20">
        <f t="shared" si="1"/>
        <v>0</v>
      </c>
      <c r="L6" s="21">
        <f t="shared" si="2"/>
        <v>0</v>
      </c>
      <c r="M6" s="16">
        <f t="shared" si="3"/>
        <v>1</v>
      </c>
      <c r="N6" s="22"/>
    </row>
    <row r="7" spans="1:18" ht="15" x14ac:dyDescent="0.25">
      <c r="A7" s="23"/>
      <c r="B7" s="24"/>
      <c r="C7" s="25">
        <v>1</v>
      </c>
      <c r="D7" s="18">
        <v>0</v>
      </c>
      <c r="E7" s="19">
        <v>0</v>
      </c>
      <c r="F7" s="19">
        <v>0</v>
      </c>
      <c r="G7" s="19">
        <v>0</v>
      </c>
      <c r="H7" s="14">
        <f t="shared" si="0"/>
        <v>0</v>
      </c>
      <c r="I7" s="19">
        <v>0</v>
      </c>
      <c r="J7" s="19">
        <v>0</v>
      </c>
      <c r="K7" s="26">
        <f t="shared" si="1"/>
        <v>0</v>
      </c>
      <c r="L7" s="27">
        <f t="shared" si="2"/>
        <v>0</v>
      </c>
      <c r="M7" s="16">
        <f t="shared" si="3"/>
        <v>1</v>
      </c>
    </row>
    <row r="8" spans="1:18" ht="15" x14ac:dyDescent="0.25">
      <c r="A8" s="23"/>
      <c r="B8" s="24"/>
      <c r="C8" s="28">
        <v>1</v>
      </c>
      <c r="D8" s="29">
        <v>0</v>
      </c>
      <c r="E8" s="29">
        <v>0</v>
      </c>
      <c r="F8" s="29">
        <v>0</v>
      </c>
      <c r="G8" s="29">
        <v>0</v>
      </c>
      <c r="H8" s="14">
        <f t="shared" si="0"/>
        <v>0</v>
      </c>
      <c r="I8" s="29">
        <v>0</v>
      </c>
      <c r="J8" s="29">
        <v>0</v>
      </c>
      <c r="K8" s="30">
        <f t="shared" si="1"/>
        <v>0</v>
      </c>
      <c r="L8" s="31">
        <f t="shared" si="2"/>
        <v>0</v>
      </c>
      <c r="M8" s="16">
        <f t="shared" si="3"/>
        <v>1</v>
      </c>
    </row>
    <row r="9" spans="1:18" ht="15" x14ac:dyDescent="0.25">
      <c r="A9" s="23"/>
      <c r="B9" s="24"/>
      <c r="C9" s="28">
        <v>1</v>
      </c>
      <c r="D9" s="19">
        <v>0</v>
      </c>
      <c r="E9" s="19">
        <v>0</v>
      </c>
      <c r="F9" s="19">
        <v>0</v>
      </c>
      <c r="G9" s="19">
        <v>0</v>
      </c>
      <c r="H9" s="14">
        <f t="shared" si="0"/>
        <v>0</v>
      </c>
      <c r="I9" s="19">
        <v>0</v>
      </c>
      <c r="J9" s="19">
        <v>0</v>
      </c>
      <c r="K9" s="30">
        <f t="shared" si="1"/>
        <v>0</v>
      </c>
      <c r="L9" s="27">
        <f t="shared" si="2"/>
        <v>0</v>
      </c>
      <c r="M9" s="16">
        <f t="shared" si="3"/>
        <v>1</v>
      </c>
    </row>
    <row r="10" spans="1:18" ht="15" x14ac:dyDescent="0.25">
      <c r="A10" s="23"/>
      <c r="B10" s="32"/>
      <c r="C10" s="33">
        <v>1</v>
      </c>
      <c r="D10" s="34">
        <v>0</v>
      </c>
      <c r="E10" s="34">
        <v>0</v>
      </c>
      <c r="F10" s="34">
        <v>0</v>
      </c>
      <c r="G10" s="34">
        <v>0</v>
      </c>
      <c r="H10" s="26">
        <f t="shared" si="0"/>
        <v>0</v>
      </c>
      <c r="I10" s="34">
        <v>0</v>
      </c>
      <c r="J10" s="34">
        <v>0</v>
      </c>
      <c r="K10" s="30">
        <f t="shared" si="1"/>
        <v>0</v>
      </c>
      <c r="L10" s="35">
        <f t="shared" si="2"/>
        <v>0</v>
      </c>
      <c r="M10" s="36">
        <f t="shared" si="3"/>
        <v>1</v>
      </c>
    </row>
    <row r="11" spans="1:18" ht="31.5" customHeight="1" x14ac:dyDescent="0.25">
      <c r="A11" s="37"/>
      <c r="B11" s="38"/>
      <c r="C11" s="39"/>
      <c r="D11" s="40"/>
      <c r="E11" s="40"/>
      <c r="F11" s="40"/>
      <c r="G11" s="40"/>
      <c r="H11" s="41"/>
      <c r="I11" s="40"/>
      <c r="J11" s="40"/>
      <c r="K11" s="41"/>
      <c r="L11" s="41"/>
      <c r="M11" s="42"/>
    </row>
    <row r="12" spans="1:18" ht="23.25" customHeight="1" x14ac:dyDescent="0.3">
      <c r="A12" s="3" t="s">
        <v>15</v>
      </c>
    </row>
    <row r="13" spans="1:18" ht="15" x14ac:dyDescent="0.25">
      <c r="A13" s="4" t="s">
        <v>2</v>
      </c>
      <c r="B13" s="5" t="s">
        <v>3</v>
      </c>
      <c r="C13" s="5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7" t="s">
        <v>10</v>
      </c>
      <c r="J13" s="7" t="s">
        <v>11</v>
      </c>
      <c r="K13" s="8" t="s">
        <v>12</v>
      </c>
      <c r="L13" s="8" t="s">
        <v>13</v>
      </c>
      <c r="M13" s="9" t="s">
        <v>14</v>
      </c>
    </row>
    <row r="14" spans="1:18" ht="15" x14ac:dyDescent="0.25">
      <c r="A14" s="43"/>
      <c r="B14" s="32"/>
      <c r="C14" s="28">
        <v>1</v>
      </c>
      <c r="D14" s="19">
        <v>0</v>
      </c>
      <c r="E14" s="19">
        <v>0</v>
      </c>
      <c r="F14" s="19">
        <v>0</v>
      </c>
      <c r="G14" s="19">
        <v>0</v>
      </c>
      <c r="H14" s="14">
        <f>(((D14+E14+F14+G14)-SMALL(D14:G14,1)-LARGE(D14:G14,1))/2)*2</f>
        <v>0</v>
      </c>
      <c r="I14" s="19">
        <v>0</v>
      </c>
      <c r="J14" s="19">
        <v>0</v>
      </c>
      <c r="K14" s="26">
        <f>I14-J14</f>
        <v>0</v>
      </c>
      <c r="L14" s="27">
        <f>H14+K14</f>
        <v>0</v>
      </c>
      <c r="M14" s="44">
        <f>RANK(L14,$L$14:$L$15,0)</f>
        <v>1</v>
      </c>
      <c r="P14" s="45"/>
      <c r="R14" s="45"/>
    </row>
    <row r="15" spans="1:18" ht="15" x14ac:dyDescent="0.25">
      <c r="A15" s="46"/>
      <c r="B15" s="32"/>
      <c r="C15" s="28">
        <v>1</v>
      </c>
      <c r="D15" s="19">
        <v>0</v>
      </c>
      <c r="E15" s="19">
        <v>0</v>
      </c>
      <c r="F15" s="19">
        <v>0</v>
      </c>
      <c r="G15" s="19">
        <v>0</v>
      </c>
      <c r="H15" s="26">
        <f>(((D15+E15+F15+G15)-SMALL(D15:G15,1)-LARGE(D15:G15,1))/2)*2</f>
        <v>0</v>
      </c>
      <c r="I15" s="19">
        <v>0</v>
      </c>
      <c r="J15" s="19">
        <v>0</v>
      </c>
      <c r="K15" s="26">
        <f>I15-J15</f>
        <v>0</v>
      </c>
      <c r="L15" s="27">
        <f>H15+K15</f>
        <v>0</v>
      </c>
      <c r="M15" s="44">
        <f>RANK(L15,$L$14:$L$15,0)</f>
        <v>1</v>
      </c>
    </row>
    <row r="16" spans="1:18" ht="24.75" customHeight="1" x14ac:dyDescent="0.25"/>
  </sheetData>
  <pageMargins left="0.25" right="0.25" top="0.75" bottom="0.75" header="0.511811023622047" footer="0.511811023622047"/>
  <pageSetup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"/>
  <sheetViews>
    <sheetView zoomScale="120" zoomScaleNormal="120" workbookViewId="0">
      <selection sqref="A1:Q6"/>
    </sheetView>
  </sheetViews>
  <sheetFormatPr defaultColWidth="11.42578125" defaultRowHeight="14.25" customHeight="1" x14ac:dyDescent="0.25"/>
  <cols>
    <col min="1" max="1" width="21.28515625" customWidth="1"/>
    <col min="3" max="3" width="2.140625" customWidth="1"/>
    <col min="4" max="4" width="5.7109375" customWidth="1"/>
    <col min="5" max="5" width="7" customWidth="1"/>
    <col min="6" max="11" width="6.42578125" customWidth="1"/>
    <col min="12" max="13" width="8" customWidth="1"/>
    <col min="14" max="14" width="5.42578125" customWidth="1"/>
    <col min="15" max="15" width="5.7109375" customWidth="1"/>
    <col min="16" max="16" width="6.42578125" customWidth="1"/>
    <col min="17" max="17" width="5.42578125" customWidth="1"/>
    <col min="18" max="18" width="7.140625" customWidth="1"/>
  </cols>
  <sheetData>
    <row r="1" spans="1:17" ht="15.75" x14ac:dyDescent="0.25">
      <c r="A1" s="1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18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5.75" thickBot="1" x14ac:dyDescent="0.3">
      <c r="A3" s="49" t="s">
        <v>75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7" ht="15" x14ac:dyDescent="0.25">
      <c r="A4" s="132" t="s">
        <v>2</v>
      </c>
      <c r="B4" s="133" t="s">
        <v>3</v>
      </c>
      <c r="C4" s="133" t="s">
        <v>4</v>
      </c>
      <c r="D4" s="134" t="s">
        <v>5</v>
      </c>
      <c r="E4" s="134" t="s">
        <v>6</v>
      </c>
      <c r="F4" s="134" t="s">
        <v>7</v>
      </c>
      <c r="G4" s="134" t="s">
        <v>9</v>
      </c>
      <c r="H4" s="134" t="s">
        <v>49</v>
      </c>
      <c r="I4" s="134" t="s">
        <v>50</v>
      </c>
      <c r="J4" s="134" t="s">
        <v>51</v>
      </c>
      <c r="K4" s="134" t="s">
        <v>52</v>
      </c>
      <c r="L4" s="134" t="s">
        <v>53</v>
      </c>
      <c r="M4" s="134" t="s">
        <v>54</v>
      </c>
      <c r="N4" s="134" t="s">
        <v>55</v>
      </c>
      <c r="O4" s="135" t="s">
        <v>12</v>
      </c>
      <c r="P4" s="82" t="s">
        <v>14</v>
      </c>
      <c r="Q4" s="9" t="s">
        <v>72</v>
      </c>
    </row>
    <row r="5" spans="1:17" ht="35.25" x14ac:dyDescent="0.25">
      <c r="A5" s="119" t="s">
        <v>76</v>
      </c>
      <c r="B5" s="136" t="s">
        <v>23</v>
      </c>
      <c r="C5" s="100" t="s">
        <v>73</v>
      </c>
      <c r="D5" s="54">
        <v>8.5</v>
      </c>
      <c r="E5" s="54">
        <v>8.4</v>
      </c>
      <c r="F5" s="54">
        <v>8.1999999999999993</v>
      </c>
      <c r="G5" s="55">
        <f>(D5+E5+F5)/3*2</f>
        <v>16.733333333333331</v>
      </c>
      <c r="H5" s="54">
        <v>7.9</v>
      </c>
      <c r="I5" s="54">
        <v>8.1</v>
      </c>
      <c r="J5" s="54">
        <v>7.6</v>
      </c>
      <c r="K5" s="55">
        <f>(H5+I5+J5)/3</f>
        <v>7.8666666666666671</v>
      </c>
      <c r="L5" s="54">
        <v>0.6</v>
      </c>
      <c r="M5" s="54">
        <v>0.6</v>
      </c>
      <c r="N5" s="54">
        <f>L5-M5</f>
        <v>0</v>
      </c>
      <c r="O5" s="55">
        <f>G5+K5+N5</f>
        <v>24.599999999999998</v>
      </c>
      <c r="P5" s="56">
        <f>RANK(Q5,$Q$5:$Q$6,0)</f>
        <v>1</v>
      </c>
      <c r="Q5" s="101">
        <f>O5+O6</f>
        <v>49.406666666666666</v>
      </c>
    </row>
    <row r="6" spans="1:17" ht="45.75" x14ac:dyDescent="0.25">
      <c r="A6" s="103"/>
      <c r="B6" s="103"/>
      <c r="C6" s="100" t="s">
        <v>74</v>
      </c>
      <c r="D6" s="54">
        <v>8.3000000000000007</v>
      </c>
      <c r="E6" s="54">
        <v>8</v>
      </c>
      <c r="F6" s="54">
        <v>8.3000000000000007</v>
      </c>
      <c r="G6" s="55">
        <f>(D6+E6+F6)/3*2</f>
        <v>16.400000000000002</v>
      </c>
      <c r="H6" s="54">
        <v>7.9</v>
      </c>
      <c r="I6" s="54">
        <v>7.5</v>
      </c>
      <c r="J6" s="54">
        <v>7.9</v>
      </c>
      <c r="K6" s="55">
        <f>(H6+I6+J6)/3</f>
        <v>7.7666666666666666</v>
      </c>
      <c r="L6" s="54">
        <v>0.64</v>
      </c>
      <c r="M6" s="54">
        <v>0</v>
      </c>
      <c r="N6" s="54">
        <f>L6-M6</f>
        <v>0.64</v>
      </c>
      <c r="O6" s="55">
        <f>G6+K6+N6</f>
        <v>24.806666666666668</v>
      </c>
      <c r="P6" s="56"/>
      <c r="Q6" s="103"/>
    </row>
    <row r="7" spans="1:17" ht="15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</sheetData>
  <pageMargins left="0.23611111111111099" right="0.23611111111111099" top="0.74791666666666701" bottom="0.74791666666666701" header="0.511811023622047" footer="0.511811023622047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48570"/>
  <sheetViews>
    <sheetView zoomScale="120" zoomScaleNormal="120" workbookViewId="0">
      <selection activeCell="P4" sqref="P4:P6"/>
    </sheetView>
  </sheetViews>
  <sheetFormatPr defaultColWidth="11.42578125" defaultRowHeight="14.25" customHeight="1" x14ac:dyDescent="0.25"/>
  <cols>
    <col min="1" max="1" width="22.28515625" customWidth="1"/>
    <col min="2" max="2" width="9.7109375" customWidth="1"/>
    <col min="3" max="3" width="2.7109375" customWidth="1"/>
    <col min="4" max="4" width="7" customWidth="1"/>
    <col min="5" max="8" width="6.42578125" customWidth="1"/>
    <col min="9" max="10" width="6.7109375" customWidth="1"/>
    <col min="11" max="13" width="8" customWidth="1"/>
    <col min="14" max="14" width="5.7109375" customWidth="1"/>
    <col min="15" max="15" width="5.42578125" customWidth="1"/>
    <col min="17" max="17" width="3.42578125" customWidth="1"/>
  </cols>
  <sheetData>
    <row r="1" spans="1:17" ht="15.75" x14ac:dyDescent="0.25">
      <c r="A1" s="1" t="s">
        <v>0</v>
      </c>
    </row>
    <row r="2" spans="1:17" ht="9.4" customHeight="1" thickBot="1" x14ac:dyDescent="0.45">
      <c r="A2" s="2"/>
    </row>
    <row r="3" spans="1:17" ht="15.75" thickBot="1" x14ac:dyDescent="0.3">
      <c r="A3" s="49" t="s">
        <v>77</v>
      </c>
    </row>
    <row r="4" spans="1:17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9</v>
      </c>
      <c r="H4" s="6" t="s">
        <v>49</v>
      </c>
      <c r="I4" s="6" t="s">
        <v>50</v>
      </c>
      <c r="J4" s="6" t="s">
        <v>51</v>
      </c>
      <c r="K4" s="6" t="s">
        <v>52</v>
      </c>
      <c r="L4" s="6" t="s">
        <v>53</v>
      </c>
      <c r="M4" s="6" t="s">
        <v>54</v>
      </c>
      <c r="N4" s="6" t="s">
        <v>55</v>
      </c>
      <c r="O4" s="8" t="s">
        <v>12</v>
      </c>
      <c r="P4" s="9" t="s">
        <v>72</v>
      </c>
      <c r="Q4" s="9" t="s">
        <v>14</v>
      </c>
    </row>
    <row r="5" spans="1:17" ht="36.75" x14ac:dyDescent="0.25">
      <c r="A5" s="119" t="s">
        <v>78</v>
      </c>
      <c r="B5" s="119" t="s">
        <v>42</v>
      </c>
      <c r="C5" s="100" t="s">
        <v>79</v>
      </c>
      <c r="D5" s="54">
        <v>7.1</v>
      </c>
      <c r="E5" s="54">
        <v>6.9</v>
      </c>
      <c r="F5" s="54">
        <v>7.4</v>
      </c>
      <c r="G5" s="55">
        <f>(D5+E5+F5)/3*2</f>
        <v>14.266666666666666</v>
      </c>
      <c r="H5" s="54">
        <v>6.9</v>
      </c>
      <c r="I5" s="54">
        <v>7.4</v>
      </c>
      <c r="J5" s="54">
        <v>7.2</v>
      </c>
      <c r="K5" s="55">
        <f>(H5+I5+J5)/3</f>
        <v>7.166666666666667</v>
      </c>
      <c r="L5" s="54">
        <v>0.5</v>
      </c>
      <c r="M5" s="54">
        <v>0</v>
      </c>
      <c r="N5" s="54">
        <f>L5-M5</f>
        <v>0.5</v>
      </c>
      <c r="O5" s="55">
        <f>G5+K5+N5</f>
        <v>21.933333333333334</v>
      </c>
      <c r="P5" s="101">
        <f>O5+O6</f>
        <v>43.2</v>
      </c>
      <c r="Q5" s="56">
        <f>RANK(P5,$P$5:$P$6,0)</f>
        <v>1</v>
      </c>
    </row>
    <row r="6" spans="1:17" ht="27" x14ac:dyDescent="0.25">
      <c r="A6" s="60"/>
      <c r="B6" s="102"/>
      <c r="C6" s="100" t="s">
        <v>80</v>
      </c>
      <c r="D6" s="54">
        <v>6.8</v>
      </c>
      <c r="E6" s="54">
        <v>6.8</v>
      </c>
      <c r="F6" s="54">
        <v>7.4</v>
      </c>
      <c r="G6" s="55">
        <f>(D6+E6+F6)/3*2</f>
        <v>14</v>
      </c>
      <c r="H6" s="54">
        <v>6.6</v>
      </c>
      <c r="I6" s="54">
        <v>7</v>
      </c>
      <c r="J6" s="54">
        <v>7</v>
      </c>
      <c r="K6" s="55">
        <f>(H6+I6+J6)/3</f>
        <v>6.8666666666666671</v>
      </c>
      <c r="L6" s="54">
        <v>0.5</v>
      </c>
      <c r="M6" s="54">
        <v>0.1</v>
      </c>
      <c r="N6" s="54">
        <f>L6-M6</f>
        <v>0.4</v>
      </c>
      <c r="O6" s="55">
        <f>G6+K6+N6</f>
        <v>21.266666666666666</v>
      </c>
      <c r="P6" s="103"/>
      <c r="Q6" s="103"/>
    </row>
    <row r="1048570" ht="15" x14ac:dyDescent="0.25"/>
  </sheetData>
  <pageMargins left="0.82638888888888895" right="0.23611111111111099" top="0.74791666666666701" bottom="0.74791666666666701" header="0.511811023622047" footer="0.511811023622047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3"/>
  <sheetViews>
    <sheetView zoomScale="120" zoomScaleNormal="120" workbookViewId="0">
      <selection sqref="A1:Q13"/>
    </sheetView>
  </sheetViews>
  <sheetFormatPr defaultColWidth="11.42578125" defaultRowHeight="14.25" customHeight="1" x14ac:dyDescent="0.25"/>
  <cols>
    <col min="1" max="1" width="24.140625" customWidth="1"/>
    <col min="2" max="2" width="13.42578125" customWidth="1"/>
    <col min="3" max="3" width="2.7109375" customWidth="1"/>
    <col min="4" max="4" width="7" customWidth="1"/>
    <col min="5" max="10" width="6.42578125" customWidth="1"/>
    <col min="11" max="12" width="8" customWidth="1"/>
    <col min="13" max="13" width="5.42578125" customWidth="1"/>
    <col min="14" max="14" width="5.7109375" customWidth="1"/>
    <col min="15" max="15" width="6.42578125" customWidth="1"/>
    <col min="16" max="16" width="5.42578125" customWidth="1"/>
    <col min="17" max="17" width="7.140625" customWidth="1"/>
  </cols>
  <sheetData>
    <row r="1" spans="1:17" ht="15.75" x14ac:dyDescent="0.25">
      <c r="A1" s="1" t="s">
        <v>0</v>
      </c>
    </row>
    <row r="2" spans="1:17" ht="18" customHeight="1" thickBot="1" x14ac:dyDescent="0.45">
      <c r="A2" s="2"/>
    </row>
    <row r="3" spans="1:17" ht="15.75" thickBot="1" x14ac:dyDescent="0.3">
      <c r="A3" s="49" t="s">
        <v>81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" x14ac:dyDescent="0.25">
      <c r="A4" s="67" t="s">
        <v>2</v>
      </c>
      <c r="B4" s="68" t="s">
        <v>3</v>
      </c>
      <c r="C4" s="68" t="s">
        <v>4</v>
      </c>
      <c r="D4" s="69" t="s">
        <v>5</v>
      </c>
      <c r="E4" s="69" t="s">
        <v>6</v>
      </c>
      <c r="F4" s="69" t="s">
        <v>7</v>
      </c>
      <c r="G4" s="69" t="s">
        <v>9</v>
      </c>
      <c r="H4" s="69" t="s">
        <v>49</v>
      </c>
      <c r="I4" s="69" t="s">
        <v>50</v>
      </c>
      <c r="J4" s="69" t="s">
        <v>51</v>
      </c>
      <c r="K4" s="69" t="s">
        <v>52</v>
      </c>
      <c r="L4" s="69" t="s">
        <v>53</v>
      </c>
      <c r="M4" s="69" t="s">
        <v>54</v>
      </c>
      <c r="N4" s="69" t="s">
        <v>55</v>
      </c>
      <c r="O4" s="70" t="s">
        <v>12</v>
      </c>
      <c r="P4" s="71" t="s">
        <v>14</v>
      </c>
      <c r="Q4" s="71" t="s">
        <v>72</v>
      </c>
    </row>
    <row r="5" spans="1:17" ht="39.75" x14ac:dyDescent="0.25">
      <c r="A5" s="119" t="s">
        <v>82</v>
      </c>
      <c r="B5" s="121" t="s">
        <v>23</v>
      </c>
      <c r="C5" s="123" t="s">
        <v>73</v>
      </c>
      <c r="D5" s="124">
        <v>7.5</v>
      </c>
      <c r="E5" s="124">
        <v>7.9</v>
      </c>
      <c r="F5" s="124">
        <v>7.6</v>
      </c>
      <c r="G5" s="125">
        <f>(D5+E5+F5)/3*2</f>
        <v>15.333333333333334</v>
      </c>
      <c r="H5" s="124">
        <v>7.1</v>
      </c>
      <c r="I5" s="124">
        <v>7</v>
      </c>
      <c r="J5" s="124">
        <v>7</v>
      </c>
      <c r="K5" s="125">
        <f>(H5+I5+J5)/3</f>
        <v>7.0333333333333341</v>
      </c>
      <c r="L5" s="124">
        <v>0.5</v>
      </c>
      <c r="M5" s="124">
        <v>0.9</v>
      </c>
      <c r="N5" s="124">
        <f>L5-M5</f>
        <v>-0.4</v>
      </c>
      <c r="O5" s="125">
        <f>G5+K5+N5</f>
        <v>21.966666666666669</v>
      </c>
      <c r="P5" s="126">
        <f>RANK(Q5,$Q$5:$Q$7,0)</f>
        <v>1</v>
      </c>
      <c r="Q5" s="127">
        <f>O5+O6+O7</f>
        <v>71</v>
      </c>
    </row>
    <row r="6" spans="1:17" ht="39" customHeight="1" x14ac:dyDescent="0.25">
      <c r="A6" s="128"/>
      <c r="B6" s="128"/>
      <c r="C6" s="123" t="s">
        <v>74</v>
      </c>
      <c r="D6" s="124">
        <v>7.9</v>
      </c>
      <c r="E6" s="124">
        <v>7.9</v>
      </c>
      <c r="F6" s="124">
        <v>8.1</v>
      </c>
      <c r="G6" s="125">
        <f>(D6+E6+F6)/3*2</f>
        <v>15.933333333333332</v>
      </c>
      <c r="H6" s="124">
        <v>8</v>
      </c>
      <c r="I6" s="124">
        <v>7.8</v>
      </c>
      <c r="J6" s="124">
        <v>7.6</v>
      </c>
      <c r="K6" s="125">
        <f>(H6+I6+J6)/3</f>
        <v>7.8</v>
      </c>
      <c r="L6" s="124">
        <v>0.5</v>
      </c>
      <c r="M6" s="124">
        <v>0</v>
      </c>
      <c r="N6" s="124">
        <f>L6-M6</f>
        <v>0.5</v>
      </c>
      <c r="O6" s="125">
        <f>G6+K6+N6</f>
        <v>24.233333333333331</v>
      </c>
      <c r="P6" s="126"/>
      <c r="Q6" s="128"/>
    </row>
    <row r="7" spans="1:17" ht="41.25" x14ac:dyDescent="0.25">
      <c r="A7" s="129"/>
      <c r="B7" s="130"/>
      <c r="C7" s="123" t="s">
        <v>79</v>
      </c>
      <c r="D7" s="124">
        <v>8.4</v>
      </c>
      <c r="E7" s="124">
        <v>8.4</v>
      </c>
      <c r="F7" s="124">
        <v>8.5</v>
      </c>
      <c r="G7" s="125">
        <f>(D7+E7+F7)/3*2</f>
        <v>16.866666666666667</v>
      </c>
      <c r="H7" s="124">
        <v>7.9</v>
      </c>
      <c r="I7" s="124">
        <v>7.5</v>
      </c>
      <c r="J7" s="124">
        <v>7.8</v>
      </c>
      <c r="K7" s="125">
        <f>(H7+I7+J7)/3</f>
        <v>7.7333333333333334</v>
      </c>
      <c r="L7" s="124">
        <v>0.5</v>
      </c>
      <c r="M7" s="124">
        <v>0.3</v>
      </c>
      <c r="N7" s="124">
        <f>L7-M7</f>
        <v>0.2</v>
      </c>
      <c r="O7" s="125">
        <f>G7+K7+N7</f>
        <v>24.8</v>
      </c>
      <c r="P7" s="126"/>
      <c r="Q7" s="128"/>
    </row>
    <row r="8" spans="1:17" ht="14.25" customHeight="1" thickBot="1" x14ac:dyDescent="0.3">
      <c r="E8" s="116"/>
    </row>
    <row r="9" spans="1:17" ht="14.25" customHeight="1" thickBot="1" x14ac:dyDescent="0.3">
      <c r="A9" s="49" t="s">
        <v>83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ht="14.25" customHeight="1" x14ac:dyDescent="0.25">
      <c r="A10" s="67" t="s">
        <v>2</v>
      </c>
      <c r="B10" s="68" t="s">
        <v>3</v>
      </c>
      <c r="C10" s="68" t="s">
        <v>4</v>
      </c>
      <c r="D10" s="69" t="s">
        <v>5</v>
      </c>
      <c r="E10" s="69" t="s">
        <v>6</v>
      </c>
      <c r="F10" s="69" t="s">
        <v>7</v>
      </c>
      <c r="G10" s="69" t="s">
        <v>9</v>
      </c>
      <c r="H10" s="69" t="s">
        <v>49</v>
      </c>
      <c r="I10" s="69" t="s">
        <v>50</v>
      </c>
      <c r="J10" s="69" t="s">
        <v>51</v>
      </c>
      <c r="K10" s="69" t="s">
        <v>52</v>
      </c>
      <c r="L10" s="69" t="s">
        <v>53</v>
      </c>
      <c r="M10" s="69" t="s">
        <v>54</v>
      </c>
      <c r="N10" s="69" t="s">
        <v>55</v>
      </c>
      <c r="O10" s="70" t="s">
        <v>12</v>
      </c>
      <c r="P10" s="71" t="s">
        <v>14</v>
      </c>
      <c r="Q10" s="71" t="s">
        <v>72</v>
      </c>
    </row>
    <row r="11" spans="1:17" ht="30.75" customHeight="1" x14ac:dyDescent="0.25">
      <c r="A11" s="131" t="s">
        <v>84</v>
      </c>
      <c r="B11" s="121" t="s">
        <v>23</v>
      </c>
      <c r="C11" s="123" t="s">
        <v>73</v>
      </c>
      <c r="D11" s="124">
        <v>7.8</v>
      </c>
      <c r="E11" s="124">
        <v>7.1</v>
      </c>
      <c r="F11" s="124">
        <v>7.7</v>
      </c>
      <c r="G11" s="125">
        <f>(D11+E11+F11)/3*2</f>
        <v>15.066666666666665</v>
      </c>
      <c r="H11" s="124">
        <v>7.4</v>
      </c>
      <c r="I11" s="124">
        <v>7.4</v>
      </c>
      <c r="J11" s="124">
        <v>7.4</v>
      </c>
      <c r="K11" s="125">
        <f>(H11+I11+J11)/3</f>
        <v>7.4000000000000012</v>
      </c>
      <c r="L11" s="124">
        <v>0.5</v>
      </c>
      <c r="M11" s="124">
        <v>0.6</v>
      </c>
      <c r="N11" s="124">
        <f>L11-M11</f>
        <v>-9.9999999999999978E-2</v>
      </c>
      <c r="O11" s="125">
        <f>G11+K11+N11</f>
        <v>22.366666666666664</v>
      </c>
      <c r="P11" s="126">
        <f>RANK(Q11,$Q$11:$Q$13,0)</f>
        <v>1</v>
      </c>
      <c r="Q11" s="127">
        <f>O11+O12+O13</f>
        <v>69.333333333333329</v>
      </c>
    </row>
    <row r="12" spans="1:17" ht="29.25" customHeight="1" x14ac:dyDescent="0.25">
      <c r="A12" s="128"/>
      <c r="B12" s="128"/>
      <c r="C12" s="123" t="s">
        <v>74</v>
      </c>
      <c r="D12" s="124">
        <v>7.15</v>
      </c>
      <c r="E12" s="124">
        <v>7.6</v>
      </c>
      <c r="F12" s="124">
        <v>7.7</v>
      </c>
      <c r="G12" s="125">
        <f>(D12+E12+F12)/3*2</f>
        <v>14.966666666666667</v>
      </c>
      <c r="H12" s="124">
        <v>7.6</v>
      </c>
      <c r="I12" s="124">
        <v>7.5</v>
      </c>
      <c r="J12" s="124">
        <v>7.5</v>
      </c>
      <c r="K12" s="125">
        <f>(H12+I12+J12)/3</f>
        <v>7.5333333333333341</v>
      </c>
      <c r="L12" s="124">
        <v>0.5</v>
      </c>
      <c r="M12" s="124">
        <v>0</v>
      </c>
      <c r="N12" s="124">
        <f>L12-M12</f>
        <v>0.5</v>
      </c>
      <c r="O12" s="125">
        <f>G12+K12+N12</f>
        <v>23</v>
      </c>
      <c r="P12" s="126"/>
      <c r="Q12" s="128"/>
    </row>
    <row r="13" spans="1:17" ht="28.5" customHeight="1" x14ac:dyDescent="0.25">
      <c r="A13" s="129"/>
      <c r="B13" s="130"/>
      <c r="C13" s="123" t="s">
        <v>79</v>
      </c>
      <c r="D13" s="124">
        <v>7.8</v>
      </c>
      <c r="E13" s="124">
        <v>8.1</v>
      </c>
      <c r="F13" s="124">
        <v>8.1</v>
      </c>
      <c r="G13" s="125">
        <f>(D13+E13+F13)/3*2</f>
        <v>16</v>
      </c>
      <c r="H13" s="124">
        <v>7.4</v>
      </c>
      <c r="I13" s="124">
        <v>7.5</v>
      </c>
      <c r="J13" s="124">
        <v>7.5</v>
      </c>
      <c r="K13" s="125">
        <f>(H13+I13+J13)/3</f>
        <v>7.4666666666666659</v>
      </c>
      <c r="L13" s="124">
        <v>0.5</v>
      </c>
      <c r="M13" s="124">
        <v>0</v>
      </c>
      <c r="N13" s="124">
        <f>L13-M13</f>
        <v>0.5</v>
      </c>
      <c r="O13" s="125">
        <f>G13+K13+N13</f>
        <v>23.966666666666665</v>
      </c>
      <c r="P13" s="126"/>
      <c r="Q13" s="128"/>
    </row>
  </sheetData>
  <pageMargins left="0.23611111111111099" right="0.23611111111111099" top="0.74791666666666701" bottom="0.74791666666666701" header="0.511811023622047" footer="0.511811023622047"/>
  <pageSetup paperSize="9" scale="9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"/>
  <sheetViews>
    <sheetView zoomScale="120" zoomScaleNormal="120" workbookViewId="0">
      <selection sqref="A1:Q7"/>
    </sheetView>
  </sheetViews>
  <sheetFormatPr defaultColWidth="11.42578125" defaultRowHeight="14.25" customHeight="1" x14ac:dyDescent="0.25"/>
  <cols>
    <col min="1" max="1" width="26.28515625" customWidth="1"/>
    <col min="2" max="2" width="13.42578125" customWidth="1"/>
    <col min="3" max="3" width="2.7109375" customWidth="1"/>
    <col min="4" max="4" width="7" customWidth="1"/>
    <col min="5" max="10" width="6.42578125" customWidth="1"/>
    <col min="11" max="12" width="8" customWidth="1"/>
    <col min="13" max="13" width="5.42578125" customWidth="1"/>
    <col min="14" max="14" width="5.7109375" customWidth="1"/>
    <col min="15" max="15" width="6.42578125" customWidth="1"/>
    <col min="16" max="16" width="5.42578125" customWidth="1"/>
    <col min="17" max="17" width="7.140625" customWidth="1"/>
  </cols>
  <sheetData>
    <row r="1" spans="1:17" ht="15.75" x14ac:dyDescent="0.25">
      <c r="A1" s="1" t="s">
        <v>0</v>
      </c>
    </row>
    <row r="2" spans="1:17" ht="14.25" customHeight="1" thickBot="1" x14ac:dyDescent="0.3"/>
    <row r="3" spans="1:17" ht="14.25" customHeight="1" thickBot="1" x14ac:dyDescent="0.35">
      <c r="A3" s="3" t="s">
        <v>85</v>
      </c>
    </row>
    <row r="4" spans="1:17" ht="14.25" customHeight="1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9</v>
      </c>
      <c r="H4" s="6" t="s">
        <v>49</v>
      </c>
      <c r="I4" s="6" t="s">
        <v>50</v>
      </c>
      <c r="J4" s="6" t="s">
        <v>51</v>
      </c>
      <c r="K4" s="6" t="s">
        <v>52</v>
      </c>
      <c r="L4" s="6" t="s">
        <v>53</v>
      </c>
      <c r="M4" s="6" t="s">
        <v>54</v>
      </c>
      <c r="N4" s="6" t="s">
        <v>55</v>
      </c>
      <c r="O4" s="8" t="s">
        <v>12</v>
      </c>
      <c r="P4" s="9" t="s">
        <v>14</v>
      </c>
      <c r="Q4" s="9" t="s">
        <v>72</v>
      </c>
    </row>
    <row r="5" spans="1:17" ht="35.25" x14ac:dyDescent="0.25">
      <c r="A5" s="119" t="s">
        <v>86</v>
      </c>
      <c r="B5" s="121" t="s">
        <v>23</v>
      </c>
      <c r="C5" s="100" t="s">
        <v>73</v>
      </c>
      <c r="D5" s="62">
        <v>8.6999999999999993</v>
      </c>
      <c r="E5" s="62">
        <v>8.5</v>
      </c>
      <c r="F5" s="62">
        <v>8.5</v>
      </c>
      <c r="G5" s="63">
        <f>(D5+E5+F5)/3*2</f>
        <v>17.133333333333333</v>
      </c>
      <c r="H5" s="62">
        <v>7.9</v>
      </c>
      <c r="I5" s="62">
        <v>8.1</v>
      </c>
      <c r="J5" s="62">
        <v>7.6</v>
      </c>
      <c r="K5" s="63">
        <f>(H5+I5+J5)/3</f>
        <v>7.8666666666666671</v>
      </c>
      <c r="L5" s="62">
        <v>0.61</v>
      </c>
      <c r="M5" s="62">
        <v>0</v>
      </c>
      <c r="N5" s="62">
        <f>L5-M5</f>
        <v>0.61</v>
      </c>
      <c r="O5" s="63">
        <f>G5+K5+N5</f>
        <v>25.61</v>
      </c>
      <c r="P5" s="64">
        <f>RANK(Q5,$Q$5:$Q$7,0)</f>
        <v>1</v>
      </c>
      <c r="Q5" s="122">
        <f>O5+O6+O7</f>
        <v>73.676666666666662</v>
      </c>
    </row>
    <row r="6" spans="1:17" ht="20.25" customHeight="1" x14ac:dyDescent="0.25">
      <c r="A6" s="109"/>
      <c r="B6" s="109"/>
      <c r="C6" s="100" t="s">
        <v>74</v>
      </c>
      <c r="D6" s="62">
        <v>7.8</v>
      </c>
      <c r="E6" s="62">
        <v>7.9</v>
      </c>
      <c r="F6" s="62">
        <v>8</v>
      </c>
      <c r="G6" s="63">
        <f>(D6+E6+F6)/3*2</f>
        <v>15.799999999999999</v>
      </c>
      <c r="H6" s="62">
        <v>8</v>
      </c>
      <c r="I6" s="62">
        <v>8</v>
      </c>
      <c r="J6" s="62">
        <v>7.9</v>
      </c>
      <c r="K6" s="63">
        <f>(H6+I6+J6)/3</f>
        <v>7.9666666666666659</v>
      </c>
      <c r="L6" s="62">
        <v>0.39</v>
      </c>
      <c r="M6" s="62">
        <v>0</v>
      </c>
      <c r="N6" s="62">
        <f>L6-M6</f>
        <v>0.39</v>
      </c>
      <c r="O6" s="63">
        <f>G6+K6+N6</f>
        <v>24.156666666666666</v>
      </c>
      <c r="P6" s="64"/>
      <c r="Q6" s="109"/>
    </row>
    <row r="7" spans="1:17" ht="20.25" customHeight="1" x14ac:dyDescent="0.25">
      <c r="A7" s="109"/>
      <c r="B7" s="109"/>
      <c r="C7" s="100" t="s">
        <v>74</v>
      </c>
      <c r="D7" s="62">
        <v>7.7</v>
      </c>
      <c r="E7" s="62">
        <v>7.5</v>
      </c>
      <c r="F7" s="62">
        <v>7.8</v>
      </c>
      <c r="G7" s="63">
        <f>(D7+E7+F7)/3*2</f>
        <v>15.333333333333334</v>
      </c>
      <c r="H7" s="62">
        <v>7.8</v>
      </c>
      <c r="I7" s="62">
        <v>8.1999999999999993</v>
      </c>
      <c r="J7" s="62">
        <v>7.9</v>
      </c>
      <c r="K7" s="63">
        <f>(H7+I7+J7)/3</f>
        <v>7.9666666666666659</v>
      </c>
      <c r="L7" s="62">
        <v>0.91</v>
      </c>
      <c r="M7" s="62">
        <v>0.3</v>
      </c>
      <c r="N7" s="62">
        <f>L7-M7</f>
        <v>0.6100000000000001</v>
      </c>
      <c r="O7" s="63">
        <f>G7+K7+N7</f>
        <v>23.91</v>
      </c>
      <c r="P7" s="64"/>
      <c r="Q7" s="109"/>
    </row>
  </sheetData>
  <pageMargins left="0.23611111111111099" right="0.23611111111111099" top="0.74791666666666701" bottom="0.74791666666666701" header="0.511811023622047" footer="0.511811023622047"/>
  <pageSetup paperSize="9" scale="9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7"/>
  <sheetViews>
    <sheetView zoomScale="120" zoomScaleNormal="120" workbookViewId="0">
      <selection activeCell="L7" sqref="L7"/>
    </sheetView>
  </sheetViews>
  <sheetFormatPr defaultColWidth="11.42578125" defaultRowHeight="14.25" customHeight="1" x14ac:dyDescent="0.25"/>
  <cols>
    <col min="1" max="1" width="23.28515625" customWidth="1"/>
    <col min="2" max="2" width="14.7109375" customWidth="1"/>
    <col min="3" max="3" width="13.42578125" customWidth="1"/>
    <col min="4" max="4" width="7.28515625" customWidth="1"/>
    <col min="5" max="5" width="7" customWidth="1"/>
    <col min="6" max="10" width="6.42578125" customWidth="1"/>
    <col min="11" max="11" width="8.140625" customWidth="1"/>
    <col min="12" max="13" width="8" customWidth="1"/>
    <col min="14" max="14" width="5.42578125" customWidth="1"/>
    <col min="15" max="15" width="5.7109375" customWidth="1"/>
    <col min="16" max="16" width="6.42578125" customWidth="1"/>
    <col min="17" max="18" width="7.140625" customWidth="1"/>
  </cols>
  <sheetData>
    <row r="1" spans="1:17" ht="15.75" x14ac:dyDescent="0.25">
      <c r="A1" s="1" t="s">
        <v>0</v>
      </c>
    </row>
    <row r="2" spans="1:17" ht="18" customHeight="1" x14ac:dyDescent="0.4">
      <c r="A2" s="2"/>
    </row>
    <row r="3" spans="1:17" ht="15" x14ac:dyDescent="0.25">
      <c r="A3" s="49" t="s">
        <v>87</v>
      </c>
    </row>
    <row r="4" spans="1:17" ht="15" x14ac:dyDescent="0.25">
      <c r="A4" s="4" t="s">
        <v>2</v>
      </c>
      <c r="B4" s="5" t="s">
        <v>3</v>
      </c>
      <c r="C4" s="5" t="s">
        <v>4</v>
      </c>
      <c r="D4" s="7" t="s">
        <v>5</v>
      </c>
      <c r="E4" s="7" t="s">
        <v>6</v>
      </c>
      <c r="F4" s="7" t="s">
        <v>7</v>
      </c>
      <c r="G4" s="7" t="s">
        <v>9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7" t="s">
        <v>54</v>
      </c>
      <c r="N4" s="7" t="s">
        <v>55</v>
      </c>
      <c r="O4" s="104" t="s">
        <v>12</v>
      </c>
      <c r="P4" s="9" t="s">
        <v>14</v>
      </c>
      <c r="Q4" s="83" t="s">
        <v>72</v>
      </c>
    </row>
    <row r="5" spans="1:17" ht="35.25" x14ac:dyDescent="0.25">
      <c r="A5" s="99"/>
      <c r="B5" s="105"/>
      <c r="C5" s="106" t="s">
        <v>73</v>
      </c>
      <c r="D5" s="86">
        <v>0</v>
      </c>
      <c r="E5" s="86">
        <v>0</v>
      </c>
      <c r="F5" s="86">
        <v>0</v>
      </c>
      <c r="G5" s="87">
        <f>(D5+E5+F5)/3*2</f>
        <v>0</v>
      </c>
      <c r="H5" s="86">
        <v>0</v>
      </c>
      <c r="I5" s="86">
        <v>0</v>
      </c>
      <c r="J5" s="86">
        <v>0</v>
      </c>
      <c r="K5" s="87">
        <f>(H5+I5+J5)/3</f>
        <v>0</v>
      </c>
      <c r="L5" s="86">
        <v>0</v>
      </c>
      <c r="M5" s="86">
        <v>0</v>
      </c>
      <c r="N5" s="107">
        <f>L5-M5</f>
        <v>0</v>
      </c>
      <c r="O5" s="89">
        <f>G5+K5+N5</f>
        <v>0</v>
      </c>
      <c r="P5" s="90">
        <f>RANK(Q5,$Q$5:$Q$6,0)</f>
        <v>1</v>
      </c>
      <c r="Q5" s="91">
        <f>O5+O6+O7</f>
        <v>0</v>
      </c>
    </row>
    <row r="6" spans="1:17" ht="45.75" x14ac:dyDescent="0.25">
      <c r="A6" s="92"/>
      <c r="B6" s="93"/>
      <c r="C6" s="108" t="s">
        <v>74</v>
      </c>
      <c r="D6" s="96">
        <v>0</v>
      </c>
      <c r="E6" s="96">
        <v>0</v>
      </c>
      <c r="F6" s="96">
        <v>0</v>
      </c>
      <c r="G6" s="87">
        <f>(D6+E6+F6)/3*2</f>
        <v>0</v>
      </c>
      <c r="H6" s="96">
        <v>0</v>
      </c>
      <c r="I6" s="96">
        <v>0</v>
      </c>
      <c r="J6" s="96">
        <v>0</v>
      </c>
      <c r="K6" s="87">
        <f>(H6+I6+J6)/3</f>
        <v>0</v>
      </c>
      <c r="L6" s="96">
        <v>0</v>
      </c>
      <c r="M6" s="96">
        <v>0</v>
      </c>
      <c r="N6" s="88">
        <f>L6-M6</f>
        <v>0</v>
      </c>
      <c r="O6" s="87">
        <f>G6+K6+N6</f>
        <v>0</v>
      </c>
      <c r="P6" s="97"/>
      <c r="Q6" s="98"/>
    </row>
    <row r="7" spans="1:17" ht="36.75" x14ac:dyDescent="0.25">
      <c r="A7" s="92"/>
      <c r="B7" s="93"/>
      <c r="C7" s="108" t="s">
        <v>79</v>
      </c>
      <c r="D7" s="96">
        <v>0</v>
      </c>
      <c r="E7" s="96">
        <v>0</v>
      </c>
      <c r="F7" s="96">
        <v>0</v>
      </c>
      <c r="G7" s="87">
        <f>(D7+E7+F7)/3*2</f>
        <v>0</v>
      </c>
      <c r="H7" s="96">
        <v>0</v>
      </c>
      <c r="I7" s="96">
        <v>0</v>
      </c>
      <c r="J7" s="96">
        <v>0</v>
      </c>
      <c r="K7" s="87">
        <f>(H7+I7+J7)/3</f>
        <v>0</v>
      </c>
      <c r="L7" s="96">
        <v>0</v>
      </c>
      <c r="M7" s="96">
        <v>0</v>
      </c>
      <c r="N7" s="88">
        <f>L7-M7</f>
        <v>0</v>
      </c>
      <c r="O7" s="87">
        <f>G7+K7+N7</f>
        <v>0</v>
      </c>
      <c r="P7" s="97"/>
      <c r="Q7" s="98"/>
    </row>
  </sheetData>
  <pageMargins left="0.23611111111111099" right="0.23611111111111099" top="0.74791666666666701" bottom="0.74791666666666701" header="0.511811023622047" footer="0.511811023622047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48"/>
  <sheetViews>
    <sheetView tabSelected="1" zoomScale="120" zoomScaleNormal="120" workbookViewId="0">
      <pane ySplit="2" topLeftCell="A3" activePane="bottomLeft" state="frozen"/>
      <selection pane="bottomLeft" activeCell="G30" sqref="G30"/>
    </sheetView>
  </sheetViews>
  <sheetFormatPr defaultColWidth="11.42578125" defaultRowHeight="14.25" customHeight="1" x14ac:dyDescent="0.25"/>
  <cols>
    <col min="1" max="1" width="35.7109375" customWidth="1"/>
    <col min="2" max="2" width="15.140625" customWidth="1"/>
    <col min="3" max="3" width="2.7109375" customWidth="1"/>
    <col min="4" max="4" width="7" customWidth="1"/>
    <col min="5" max="7" width="6.42578125" customWidth="1"/>
    <col min="8" max="9" width="6.7109375" customWidth="1"/>
    <col min="10" max="10" width="7.28515625" customWidth="1"/>
    <col min="11" max="11" width="7.42578125" customWidth="1"/>
    <col min="12" max="12" width="4.42578125" customWidth="1"/>
    <col min="13" max="13" width="13.28515625" customWidth="1"/>
  </cols>
  <sheetData>
    <row r="1" spans="1:13" ht="15.75" x14ac:dyDescent="0.25">
      <c r="A1" s="1" t="s">
        <v>0</v>
      </c>
    </row>
    <row r="2" spans="1:13" ht="3" customHeight="1" x14ac:dyDescent="0.4">
      <c r="A2" s="2"/>
    </row>
    <row r="3" spans="1:13" ht="15" x14ac:dyDescent="0.25">
      <c r="A3" s="49" t="s">
        <v>88</v>
      </c>
    </row>
    <row r="4" spans="1:13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9</v>
      </c>
      <c r="H4" s="6" t="s">
        <v>10</v>
      </c>
      <c r="I4" s="6" t="s">
        <v>11</v>
      </c>
      <c r="J4" s="8" t="s">
        <v>12</v>
      </c>
      <c r="K4" s="8" t="s">
        <v>13</v>
      </c>
      <c r="L4" s="9" t="s">
        <v>14</v>
      </c>
    </row>
    <row r="5" spans="1:13" ht="12" customHeight="1" x14ac:dyDescent="0.25">
      <c r="A5" s="117" t="s">
        <v>96</v>
      </c>
      <c r="B5" s="117" t="s">
        <v>23</v>
      </c>
      <c r="C5" s="110">
        <v>1</v>
      </c>
      <c r="D5" s="54">
        <v>8.8000000000000007</v>
      </c>
      <c r="E5" s="54">
        <v>8.6</v>
      </c>
      <c r="F5" s="54">
        <v>9</v>
      </c>
      <c r="G5" s="55">
        <f>(D5+E5+F5)/3</f>
        <v>8.7999999999999989</v>
      </c>
      <c r="H5" s="54">
        <v>1</v>
      </c>
      <c r="I5" s="54">
        <v>0</v>
      </c>
      <c r="J5" s="54">
        <f>H5-I5</f>
        <v>1</v>
      </c>
      <c r="K5" s="54">
        <f>G5+J5</f>
        <v>9.7999999999999989</v>
      </c>
      <c r="L5" s="56">
        <f>RANK(K5,$K$5:$K$18,0)</f>
        <v>1</v>
      </c>
      <c r="M5" s="22"/>
    </row>
    <row r="6" spans="1:13" ht="12" customHeight="1" x14ac:dyDescent="0.25">
      <c r="A6" s="117" t="s">
        <v>98</v>
      </c>
      <c r="B6" s="117" t="s">
        <v>23</v>
      </c>
      <c r="C6" s="110">
        <v>1</v>
      </c>
      <c r="D6" s="54">
        <v>8.6999999999999993</v>
      </c>
      <c r="E6" s="54">
        <v>8.3000000000000007</v>
      </c>
      <c r="F6" s="54">
        <v>9</v>
      </c>
      <c r="G6" s="55">
        <f>(D6+E6+F6)/3</f>
        <v>8.6666666666666661</v>
      </c>
      <c r="H6" s="54">
        <v>1</v>
      </c>
      <c r="I6" s="54">
        <v>0</v>
      </c>
      <c r="J6" s="54">
        <f>H6-I6</f>
        <v>1</v>
      </c>
      <c r="K6" s="54">
        <f>G6+J6</f>
        <v>9.6666666666666661</v>
      </c>
      <c r="L6" s="56">
        <f>RANK(K6,$K$5:$K$18,0)</f>
        <v>2</v>
      </c>
      <c r="M6" s="22"/>
    </row>
    <row r="7" spans="1:13" ht="12" customHeight="1" x14ac:dyDescent="0.25">
      <c r="A7" s="117" t="s">
        <v>95</v>
      </c>
      <c r="B7" s="117" t="s">
        <v>23</v>
      </c>
      <c r="C7" s="110">
        <v>1</v>
      </c>
      <c r="D7" s="54">
        <v>8.5</v>
      </c>
      <c r="E7" s="54">
        <v>8.9</v>
      </c>
      <c r="F7" s="54">
        <v>8.5</v>
      </c>
      <c r="G7" s="55">
        <f>(D7+E7+F7)/3</f>
        <v>8.6333333333333329</v>
      </c>
      <c r="H7" s="54">
        <v>1</v>
      </c>
      <c r="I7" s="54">
        <v>0</v>
      </c>
      <c r="J7" s="54">
        <f>H7-I7</f>
        <v>1</v>
      </c>
      <c r="K7" s="54">
        <f>G7+J7</f>
        <v>9.6333333333333329</v>
      </c>
      <c r="L7" s="56">
        <f>RANK(K7,$K$5:$K$18,0)</f>
        <v>3</v>
      </c>
      <c r="M7" s="22"/>
    </row>
    <row r="8" spans="1:13" ht="12" customHeight="1" x14ac:dyDescent="0.25">
      <c r="A8" s="117" t="s">
        <v>97</v>
      </c>
      <c r="B8" s="117" t="s">
        <v>23</v>
      </c>
      <c r="C8" s="110">
        <v>1</v>
      </c>
      <c r="D8" s="54">
        <v>7.7</v>
      </c>
      <c r="E8" s="54">
        <v>8.5</v>
      </c>
      <c r="F8" s="54">
        <v>8.5</v>
      </c>
      <c r="G8" s="55">
        <f>(D8+E8+F8)/3</f>
        <v>8.2333333333333325</v>
      </c>
      <c r="H8" s="54">
        <v>1</v>
      </c>
      <c r="I8" s="54">
        <v>0</v>
      </c>
      <c r="J8" s="54">
        <f>H8-I8</f>
        <v>1</v>
      </c>
      <c r="K8" s="54">
        <f>G8+J8</f>
        <v>9.2333333333333325</v>
      </c>
      <c r="L8" s="56">
        <f>RANK(K8,$K$5:$K$18,0)</f>
        <v>4</v>
      </c>
      <c r="M8" s="22"/>
    </row>
    <row r="9" spans="1:13" ht="12" customHeight="1" x14ac:dyDescent="0.25">
      <c r="A9" s="117" t="s">
        <v>99</v>
      </c>
      <c r="B9" s="117" t="s">
        <v>23</v>
      </c>
      <c r="C9" s="110">
        <v>1</v>
      </c>
      <c r="D9" s="54">
        <v>8</v>
      </c>
      <c r="E9" s="54">
        <v>7.7</v>
      </c>
      <c r="F9" s="54">
        <v>8.5</v>
      </c>
      <c r="G9" s="55">
        <f>(D9+E9+F9)/3</f>
        <v>8.0666666666666664</v>
      </c>
      <c r="H9" s="54">
        <v>1</v>
      </c>
      <c r="I9" s="54">
        <v>0</v>
      </c>
      <c r="J9" s="54">
        <f>H9-I9</f>
        <v>1</v>
      </c>
      <c r="K9" s="54">
        <f>G9+J9</f>
        <v>9.0666666666666664</v>
      </c>
      <c r="L9" s="56">
        <f>RANK(K9,$K$5:$K$18,0)</f>
        <v>5</v>
      </c>
      <c r="M9" s="22"/>
    </row>
    <row r="10" spans="1:13" ht="12" customHeight="1" x14ac:dyDescent="0.25">
      <c r="A10" s="117" t="s">
        <v>101</v>
      </c>
      <c r="B10" s="117" t="s">
        <v>23</v>
      </c>
      <c r="C10" s="110">
        <v>1</v>
      </c>
      <c r="D10" s="54">
        <v>8.5</v>
      </c>
      <c r="E10" s="54">
        <v>8.1999999999999993</v>
      </c>
      <c r="F10" s="54">
        <v>8.1999999999999993</v>
      </c>
      <c r="G10" s="55">
        <f>(D10+E10+F10)/3</f>
        <v>8.2999999999999989</v>
      </c>
      <c r="H10" s="54">
        <v>0.8</v>
      </c>
      <c r="I10" s="54">
        <v>0.3</v>
      </c>
      <c r="J10" s="54">
        <f>H10-I10</f>
        <v>0.5</v>
      </c>
      <c r="K10" s="54">
        <f>G10+J10</f>
        <v>8.7999999999999989</v>
      </c>
      <c r="L10" s="56">
        <f>RANK(K10,$K$5:$K$18,0)</f>
        <v>6</v>
      </c>
      <c r="M10" s="22"/>
    </row>
    <row r="11" spans="1:13" ht="12" customHeight="1" x14ac:dyDescent="0.25">
      <c r="A11" s="117" t="s">
        <v>102</v>
      </c>
      <c r="B11" s="117" t="s">
        <v>23</v>
      </c>
      <c r="C11" s="110">
        <v>1</v>
      </c>
      <c r="D11" s="54">
        <v>8.3000000000000007</v>
      </c>
      <c r="E11" s="54">
        <v>7.6</v>
      </c>
      <c r="F11" s="54">
        <v>8.1</v>
      </c>
      <c r="G11" s="55">
        <f>(D11+E11+F11)/3</f>
        <v>8</v>
      </c>
      <c r="H11" s="54">
        <v>0.8</v>
      </c>
      <c r="I11" s="54">
        <v>0.3</v>
      </c>
      <c r="J11" s="54">
        <f>H11-I11</f>
        <v>0.5</v>
      </c>
      <c r="K11" s="54">
        <f>G11+J11</f>
        <v>8.5</v>
      </c>
      <c r="L11" s="56">
        <f>RANK(K11,$K$5:$K$18,0)</f>
        <v>7</v>
      </c>
      <c r="M11" s="22"/>
    </row>
    <row r="12" spans="1:13" ht="12" customHeight="1" x14ac:dyDescent="0.25">
      <c r="A12" s="117" t="s">
        <v>100</v>
      </c>
      <c r="B12" s="117" t="s">
        <v>23</v>
      </c>
      <c r="C12" s="110">
        <v>1</v>
      </c>
      <c r="D12" s="54">
        <v>7.5</v>
      </c>
      <c r="E12" s="54">
        <v>7</v>
      </c>
      <c r="F12" s="54">
        <v>7</v>
      </c>
      <c r="G12" s="55">
        <f>(D12+E12+F12)/3</f>
        <v>7.166666666666667</v>
      </c>
      <c r="H12" s="54">
        <v>1</v>
      </c>
      <c r="I12" s="54">
        <v>0.6</v>
      </c>
      <c r="J12" s="54">
        <f>H12-I12</f>
        <v>0.4</v>
      </c>
      <c r="K12" s="54">
        <f>G12+J12</f>
        <v>7.5666666666666673</v>
      </c>
      <c r="L12" s="56">
        <f>RANK(K12,$K$5:$K$18,0)</f>
        <v>8</v>
      </c>
      <c r="M12" s="22"/>
    </row>
    <row r="13" spans="1:13" ht="12" customHeight="1" x14ac:dyDescent="0.25">
      <c r="A13" s="117" t="s">
        <v>91</v>
      </c>
      <c r="B13" s="117" t="s">
        <v>19</v>
      </c>
      <c r="C13" s="110">
        <v>1</v>
      </c>
      <c r="D13" s="54">
        <v>8</v>
      </c>
      <c r="E13" s="54">
        <v>7.5</v>
      </c>
      <c r="F13" s="54">
        <v>8</v>
      </c>
      <c r="G13" s="55">
        <f>(D13+E13+F13)/3</f>
        <v>7.833333333333333</v>
      </c>
      <c r="H13" s="54">
        <v>0.8</v>
      </c>
      <c r="I13" s="54">
        <v>1.2</v>
      </c>
      <c r="J13" s="54">
        <f>H13-I13</f>
        <v>-0.39999999999999991</v>
      </c>
      <c r="K13" s="54">
        <f>G13+J13</f>
        <v>7.4333333333333336</v>
      </c>
      <c r="L13" s="56">
        <f>RANK(K13,$K$5:$K$18,0)</f>
        <v>9</v>
      </c>
      <c r="M13" s="22"/>
    </row>
    <row r="14" spans="1:13" ht="12" customHeight="1" x14ac:dyDescent="0.25">
      <c r="A14" s="117" t="s">
        <v>90</v>
      </c>
      <c r="B14" s="117" t="s">
        <v>19</v>
      </c>
      <c r="C14" s="110">
        <v>1</v>
      </c>
      <c r="D14" s="54">
        <v>7.5</v>
      </c>
      <c r="E14" s="54">
        <v>7.6</v>
      </c>
      <c r="F14" s="54">
        <v>7.9</v>
      </c>
      <c r="G14" s="55">
        <f>(D14+E14+F14)/3</f>
        <v>7.666666666666667</v>
      </c>
      <c r="H14" s="54">
        <v>0.8</v>
      </c>
      <c r="I14" s="54">
        <v>1.5</v>
      </c>
      <c r="J14" s="54">
        <f>H14-I14</f>
        <v>-0.7</v>
      </c>
      <c r="K14" s="54">
        <f>G14+J14</f>
        <v>6.9666666666666668</v>
      </c>
      <c r="L14" s="56">
        <f>RANK(K14,$K$5:$K$18,0)</f>
        <v>10</v>
      </c>
      <c r="M14" s="22"/>
    </row>
    <row r="15" spans="1:13" ht="12" customHeight="1" x14ac:dyDescent="0.25">
      <c r="A15" s="117" t="s">
        <v>93</v>
      </c>
      <c r="B15" s="117" t="s">
        <v>19</v>
      </c>
      <c r="C15" s="110">
        <v>1</v>
      </c>
      <c r="D15" s="54">
        <v>7.1</v>
      </c>
      <c r="E15" s="54">
        <v>6.5</v>
      </c>
      <c r="F15" s="54">
        <v>6.4</v>
      </c>
      <c r="G15" s="55">
        <f>(D15+E15+F15)/3</f>
        <v>6.666666666666667</v>
      </c>
      <c r="H15" s="54">
        <v>0.8</v>
      </c>
      <c r="I15" s="54">
        <v>0.6</v>
      </c>
      <c r="J15" s="54">
        <f>H15-I15</f>
        <v>0.20000000000000007</v>
      </c>
      <c r="K15" s="54">
        <f>G15+J15</f>
        <v>6.8666666666666671</v>
      </c>
      <c r="L15" s="56">
        <f>RANK(K15,$K$5:$K$18,0)</f>
        <v>11</v>
      </c>
      <c r="M15" s="22"/>
    </row>
    <row r="16" spans="1:13" ht="12" customHeight="1" x14ac:dyDescent="0.25">
      <c r="A16" s="117" t="s">
        <v>94</v>
      </c>
      <c r="B16" s="117" t="s">
        <v>19</v>
      </c>
      <c r="C16" s="110">
        <v>1</v>
      </c>
      <c r="D16" s="54">
        <v>7.5</v>
      </c>
      <c r="E16" s="54">
        <v>7.4</v>
      </c>
      <c r="F16" s="54">
        <v>7.6</v>
      </c>
      <c r="G16" s="55">
        <f>(D16+E16+F16)/3</f>
        <v>7.5</v>
      </c>
      <c r="H16" s="54">
        <v>0.7</v>
      </c>
      <c r="I16" s="54">
        <v>1.9</v>
      </c>
      <c r="J16" s="54">
        <f>H16-I16</f>
        <v>-1.2</v>
      </c>
      <c r="K16" s="54">
        <f>G16+J16</f>
        <v>6.3</v>
      </c>
      <c r="L16" s="56">
        <f>RANK(K16,$K$5:$K$18,0)</f>
        <v>12</v>
      </c>
      <c r="M16" s="22"/>
    </row>
    <row r="17" spans="1:13" ht="12" customHeight="1" x14ac:dyDescent="0.25">
      <c r="A17" s="117" t="s">
        <v>89</v>
      </c>
      <c r="B17" s="117" t="s">
        <v>19</v>
      </c>
      <c r="C17" s="110">
        <v>1</v>
      </c>
      <c r="D17" s="54">
        <v>8</v>
      </c>
      <c r="E17" s="54">
        <v>7.8</v>
      </c>
      <c r="F17" s="54">
        <v>7.7</v>
      </c>
      <c r="G17" s="55">
        <f>(D17+E17+F17)/3</f>
        <v>7.833333333333333</v>
      </c>
      <c r="H17" s="54">
        <v>0.8</v>
      </c>
      <c r="I17" s="54">
        <v>2.4</v>
      </c>
      <c r="J17" s="54">
        <f>H17-I17</f>
        <v>-1.5999999999999999</v>
      </c>
      <c r="K17" s="54">
        <f>G17+J17</f>
        <v>6.2333333333333334</v>
      </c>
      <c r="L17" s="56">
        <f>RANK(K17,$K$5:$K$18,0)</f>
        <v>13</v>
      </c>
      <c r="M17" s="22"/>
    </row>
    <row r="18" spans="1:13" ht="14.25" customHeight="1" x14ac:dyDescent="0.25">
      <c r="A18" s="117" t="s">
        <v>92</v>
      </c>
      <c r="B18" s="117" t="s">
        <v>19</v>
      </c>
      <c r="C18" s="110">
        <v>1</v>
      </c>
      <c r="D18" s="54">
        <v>7.2</v>
      </c>
      <c r="E18" s="54">
        <v>6.8</v>
      </c>
      <c r="F18" s="54">
        <v>6.7</v>
      </c>
      <c r="G18" s="55">
        <f>(D18+E18+F18)/3</f>
        <v>6.8999999999999995</v>
      </c>
      <c r="H18" s="54">
        <v>0.6</v>
      </c>
      <c r="I18" s="54">
        <v>1.5</v>
      </c>
      <c r="J18" s="54">
        <f>H18-I18</f>
        <v>-0.9</v>
      </c>
      <c r="K18" s="54">
        <f>G18+J18</f>
        <v>5.9999999999999991</v>
      </c>
      <c r="L18" s="56">
        <f>RANK(K18,$K$5:$K$18,0)</f>
        <v>14</v>
      </c>
      <c r="M18" s="22"/>
    </row>
    <row r="19" spans="1:13" ht="6" customHeight="1" thickBot="1" x14ac:dyDescent="0.3"/>
    <row r="20" spans="1:13" ht="15" x14ac:dyDescent="0.25">
      <c r="A20" s="49" t="s">
        <v>103</v>
      </c>
    </row>
    <row r="21" spans="1:13" ht="15" x14ac:dyDescent="0.25">
      <c r="A21" s="50" t="s">
        <v>2</v>
      </c>
      <c r="B21" s="51" t="s">
        <v>3</v>
      </c>
      <c r="C21" s="51" t="s">
        <v>4</v>
      </c>
      <c r="D21" s="6" t="s">
        <v>5</v>
      </c>
      <c r="E21" s="6" t="s">
        <v>6</v>
      </c>
      <c r="F21" s="6" t="s">
        <v>7</v>
      </c>
      <c r="G21" s="6" t="s">
        <v>9</v>
      </c>
      <c r="H21" s="6" t="s">
        <v>10</v>
      </c>
      <c r="I21" s="6" t="s">
        <v>11</v>
      </c>
      <c r="J21" s="8" t="s">
        <v>12</v>
      </c>
      <c r="K21" s="8" t="s">
        <v>13</v>
      </c>
      <c r="L21" s="9" t="s">
        <v>14</v>
      </c>
    </row>
    <row r="22" spans="1:13" ht="12" customHeight="1" x14ac:dyDescent="0.25">
      <c r="A22" s="117" t="s">
        <v>108</v>
      </c>
      <c r="B22" s="117" t="s">
        <v>23</v>
      </c>
      <c r="C22" s="110">
        <v>1</v>
      </c>
      <c r="D22" s="54">
        <v>8.8000000000000007</v>
      </c>
      <c r="E22" s="54">
        <v>9</v>
      </c>
      <c r="F22" s="54">
        <v>8.6999999999999993</v>
      </c>
      <c r="G22" s="55">
        <f>(D22+E22+F22)/3</f>
        <v>8.8333333333333339</v>
      </c>
      <c r="H22" s="54">
        <v>2.4</v>
      </c>
      <c r="I22" s="54">
        <v>0</v>
      </c>
      <c r="J22" s="54">
        <f>H22-I22</f>
        <v>2.4</v>
      </c>
      <c r="K22" s="54">
        <f>G22+J22</f>
        <v>11.233333333333334</v>
      </c>
      <c r="L22" s="56">
        <f>RANK(K22,$K$22:$K$32,0)</f>
        <v>1</v>
      </c>
      <c r="M22" s="22"/>
    </row>
    <row r="23" spans="1:13" ht="15" x14ac:dyDescent="0.25">
      <c r="A23" s="117" t="s">
        <v>107</v>
      </c>
      <c r="B23" s="117" t="s">
        <v>23</v>
      </c>
      <c r="C23" s="110">
        <v>1</v>
      </c>
      <c r="D23" s="54">
        <v>8.5</v>
      </c>
      <c r="E23" s="54">
        <v>8.6999999999999993</v>
      </c>
      <c r="F23" s="54">
        <v>8.6999999999999993</v>
      </c>
      <c r="G23" s="55">
        <f>(D23+E23+F23)/3</f>
        <v>8.6333333333333329</v>
      </c>
      <c r="H23" s="54">
        <v>2.5</v>
      </c>
      <c r="I23" s="54">
        <v>0</v>
      </c>
      <c r="J23" s="54">
        <f>H23-I23</f>
        <v>2.5</v>
      </c>
      <c r="K23" s="54">
        <f>G23+J23</f>
        <v>11.133333333333333</v>
      </c>
      <c r="L23" s="56">
        <f>RANK(K23,$K$22:$K$32,0)</f>
        <v>2</v>
      </c>
      <c r="M23" s="22"/>
    </row>
    <row r="24" spans="1:13" ht="15" x14ac:dyDescent="0.25">
      <c r="A24" s="117" t="s">
        <v>113</v>
      </c>
      <c r="B24" s="117" t="s">
        <v>23</v>
      </c>
      <c r="C24" s="112">
        <v>1</v>
      </c>
      <c r="D24" s="113">
        <v>8.5</v>
      </c>
      <c r="E24" s="113">
        <v>8.9</v>
      </c>
      <c r="F24" s="113">
        <v>8.3000000000000007</v>
      </c>
      <c r="G24" s="114">
        <f>(D24+E24+F24)/3</f>
        <v>8.5666666666666664</v>
      </c>
      <c r="H24" s="113">
        <v>2.1</v>
      </c>
      <c r="I24" s="113">
        <v>0</v>
      </c>
      <c r="J24" s="113">
        <f>H24-I24</f>
        <v>2.1</v>
      </c>
      <c r="K24" s="113">
        <f>G24+J24</f>
        <v>10.666666666666666</v>
      </c>
      <c r="L24" s="115">
        <f>RANK(K24,$K$22:$K$32,0)</f>
        <v>3</v>
      </c>
      <c r="M24" s="22"/>
    </row>
    <row r="25" spans="1:13" ht="15" x14ac:dyDescent="0.25">
      <c r="A25" s="117" t="s">
        <v>109</v>
      </c>
      <c r="B25" s="117" t="s">
        <v>23</v>
      </c>
      <c r="C25" s="110">
        <v>1</v>
      </c>
      <c r="D25" s="54">
        <v>7.9</v>
      </c>
      <c r="E25" s="54">
        <v>8.3000000000000007</v>
      </c>
      <c r="F25" s="54">
        <v>8.1999999999999993</v>
      </c>
      <c r="G25" s="55">
        <f>(D25+E25+F25)/3</f>
        <v>8.1333333333333346</v>
      </c>
      <c r="H25" s="54">
        <v>2.4</v>
      </c>
      <c r="I25" s="54">
        <v>0</v>
      </c>
      <c r="J25" s="54">
        <f>H25-I25</f>
        <v>2.4</v>
      </c>
      <c r="K25" s="54">
        <f>G25+J25</f>
        <v>10.533333333333335</v>
      </c>
      <c r="L25" s="56">
        <f>RANK(K25,$K$22:$K$32,0)</f>
        <v>4</v>
      </c>
      <c r="M25" s="22"/>
    </row>
    <row r="26" spans="1:13" ht="15" x14ac:dyDescent="0.25">
      <c r="A26" s="117" t="s">
        <v>110</v>
      </c>
      <c r="B26" s="117" t="s">
        <v>23</v>
      </c>
      <c r="C26" s="110">
        <v>1</v>
      </c>
      <c r="D26" s="54">
        <v>7.8</v>
      </c>
      <c r="E26" s="54">
        <v>8.3000000000000007</v>
      </c>
      <c r="F26" s="54">
        <v>7.6</v>
      </c>
      <c r="G26" s="55">
        <f>(D26+E26+F26)/3</f>
        <v>7.9000000000000012</v>
      </c>
      <c r="H26" s="54">
        <v>2.2999999999999998</v>
      </c>
      <c r="I26" s="54">
        <v>0</v>
      </c>
      <c r="J26" s="54">
        <f>H26-I26</f>
        <v>2.2999999999999998</v>
      </c>
      <c r="K26" s="54">
        <f>G26+J26</f>
        <v>10.200000000000001</v>
      </c>
      <c r="L26" s="56">
        <f>RANK(K26,$K$22:$K$32,0)</f>
        <v>5</v>
      </c>
      <c r="M26" s="22"/>
    </row>
    <row r="27" spans="1:13" ht="15" x14ac:dyDescent="0.25">
      <c r="A27" s="117" t="s">
        <v>105</v>
      </c>
      <c r="B27" s="117" t="s">
        <v>19</v>
      </c>
      <c r="C27" s="110">
        <v>1</v>
      </c>
      <c r="D27" s="54">
        <v>8.9</v>
      </c>
      <c r="E27" s="54">
        <v>9.1999999999999993</v>
      </c>
      <c r="F27" s="54">
        <v>8.5</v>
      </c>
      <c r="G27" s="55">
        <f>(D27+E27+F27)/3</f>
        <v>8.8666666666666671</v>
      </c>
      <c r="H27" s="54">
        <v>2.2000000000000002</v>
      </c>
      <c r="I27" s="54">
        <v>1.2</v>
      </c>
      <c r="J27" s="54">
        <f>H27-I27</f>
        <v>1.0000000000000002</v>
      </c>
      <c r="K27" s="54">
        <f>G27+J27</f>
        <v>9.8666666666666671</v>
      </c>
      <c r="L27" s="56">
        <f>RANK(K27,$K$22:$K$32,0)</f>
        <v>6</v>
      </c>
      <c r="M27" s="22"/>
    </row>
    <row r="28" spans="1:13" ht="15" x14ac:dyDescent="0.25">
      <c r="A28" s="117" t="s">
        <v>114</v>
      </c>
      <c r="B28" s="117" t="s">
        <v>23</v>
      </c>
      <c r="C28" s="110">
        <v>1</v>
      </c>
      <c r="D28" s="54">
        <v>7.8</v>
      </c>
      <c r="E28" s="54">
        <v>8.5</v>
      </c>
      <c r="F28" s="54">
        <v>7.5</v>
      </c>
      <c r="G28" s="55">
        <f>(D28+E28+F28)/3</f>
        <v>7.9333333333333336</v>
      </c>
      <c r="H28" s="54">
        <v>2.5</v>
      </c>
      <c r="I28" s="54">
        <v>0.9</v>
      </c>
      <c r="J28" s="54">
        <f>H28-I28</f>
        <v>1.6</v>
      </c>
      <c r="K28" s="54">
        <f>G28+J28</f>
        <v>9.5333333333333332</v>
      </c>
      <c r="L28" s="56">
        <f>RANK(K28,$K$22:$K$32,0)</f>
        <v>7</v>
      </c>
      <c r="M28" s="22"/>
    </row>
    <row r="29" spans="1:13" ht="15" x14ac:dyDescent="0.25">
      <c r="A29" s="117" t="s">
        <v>112</v>
      </c>
      <c r="B29" s="117" t="s">
        <v>23</v>
      </c>
      <c r="C29" s="110">
        <v>1</v>
      </c>
      <c r="D29" s="54">
        <v>7</v>
      </c>
      <c r="E29" s="54">
        <v>6.9</v>
      </c>
      <c r="F29" s="54">
        <v>6.6</v>
      </c>
      <c r="G29" s="55">
        <f>(D29+E29+F29)/3</f>
        <v>6.833333333333333</v>
      </c>
      <c r="H29" s="54">
        <v>2.2999999999999998</v>
      </c>
      <c r="I29" s="54">
        <v>0</v>
      </c>
      <c r="J29" s="54">
        <f>H29-I29</f>
        <v>2.2999999999999998</v>
      </c>
      <c r="K29" s="54">
        <f>G29+J29</f>
        <v>9.1333333333333329</v>
      </c>
      <c r="L29" s="56">
        <f>RANK(K29,$K$22:$K$32,0)</f>
        <v>8</v>
      </c>
      <c r="M29" s="22"/>
    </row>
    <row r="30" spans="1:13" ht="15" x14ac:dyDescent="0.25">
      <c r="A30" s="117" t="s">
        <v>111</v>
      </c>
      <c r="B30" s="117" t="s">
        <v>23</v>
      </c>
      <c r="C30" s="110">
        <v>1</v>
      </c>
      <c r="D30" s="54">
        <v>6.8</v>
      </c>
      <c r="E30" s="54">
        <v>7.3</v>
      </c>
      <c r="F30" s="54">
        <v>7.2</v>
      </c>
      <c r="G30" s="55">
        <f>(D30+E30+F30)/3</f>
        <v>7.1000000000000005</v>
      </c>
      <c r="H30" s="54">
        <v>2.5</v>
      </c>
      <c r="I30" s="54">
        <v>0.6</v>
      </c>
      <c r="J30" s="54">
        <f>H30-I30</f>
        <v>1.9</v>
      </c>
      <c r="K30" s="54">
        <f>G30+J30</f>
        <v>9</v>
      </c>
      <c r="L30" s="56">
        <f>RANK(K30,$K$22:$K$32,0)</f>
        <v>9</v>
      </c>
      <c r="M30" s="22"/>
    </row>
    <row r="31" spans="1:13" ht="15" x14ac:dyDescent="0.25">
      <c r="A31" s="117" t="s">
        <v>104</v>
      </c>
      <c r="B31" s="117" t="s">
        <v>19</v>
      </c>
      <c r="C31" s="110">
        <v>1</v>
      </c>
      <c r="D31" s="54">
        <v>7.9</v>
      </c>
      <c r="E31" s="54">
        <v>8</v>
      </c>
      <c r="F31" s="54">
        <v>7.7</v>
      </c>
      <c r="G31" s="55">
        <f>(D31+E31+F31)/3</f>
        <v>7.8666666666666671</v>
      </c>
      <c r="H31" s="54">
        <v>1.6</v>
      </c>
      <c r="I31" s="54">
        <v>1.5</v>
      </c>
      <c r="J31" s="54">
        <f>H31-I31</f>
        <v>0.10000000000000009</v>
      </c>
      <c r="K31" s="54">
        <f>G31+J31</f>
        <v>7.9666666666666668</v>
      </c>
      <c r="L31" s="56">
        <f>RANK(K31,$K$22:$K$32,0)</f>
        <v>10</v>
      </c>
      <c r="M31" s="22"/>
    </row>
    <row r="32" spans="1:13" ht="15" x14ac:dyDescent="0.25">
      <c r="A32" s="117" t="s">
        <v>106</v>
      </c>
      <c r="B32" s="117" t="s">
        <v>19</v>
      </c>
      <c r="C32" s="110">
        <v>1</v>
      </c>
      <c r="D32" s="54">
        <v>7.7</v>
      </c>
      <c r="E32" s="54">
        <v>7.4</v>
      </c>
      <c r="F32" s="54">
        <v>7.6</v>
      </c>
      <c r="G32" s="55">
        <f>(D32+E32+F32)/3</f>
        <v>7.5666666666666673</v>
      </c>
      <c r="H32" s="54">
        <v>1.1000000000000001</v>
      </c>
      <c r="I32" s="54">
        <v>0.9</v>
      </c>
      <c r="J32" s="54">
        <f>H32-I32</f>
        <v>0.20000000000000007</v>
      </c>
      <c r="K32" s="54">
        <f>G32+J32</f>
        <v>7.7666666666666675</v>
      </c>
      <c r="L32" s="56">
        <f>RANK(K32,$K$22:$K$32,0)</f>
        <v>11</v>
      </c>
      <c r="M32" s="22"/>
    </row>
    <row r="33" spans="1:13" ht="1.5" customHeight="1" thickBot="1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1:13" ht="15" x14ac:dyDescent="0.25">
      <c r="A34" s="49" t="s">
        <v>115</v>
      </c>
    </row>
    <row r="35" spans="1:13" ht="15" x14ac:dyDescent="0.25">
      <c r="A35" s="50" t="s">
        <v>2</v>
      </c>
      <c r="B35" s="51" t="s">
        <v>3</v>
      </c>
      <c r="C35" s="51" t="s">
        <v>4</v>
      </c>
      <c r="D35" s="6" t="s">
        <v>5</v>
      </c>
      <c r="E35" s="6" t="s">
        <v>6</v>
      </c>
      <c r="F35" s="6" t="s">
        <v>7</v>
      </c>
      <c r="G35" s="6" t="s">
        <v>9</v>
      </c>
      <c r="H35" s="6" t="s">
        <v>10</v>
      </c>
      <c r="I35" s="6" t="s">
        <v>11</v>
      </c>
      <c r="J35" s="8" t="s">
        <v>12</v>
      </c>
      <c r="K35" s="8" t="s">
        <v>13</v>
      </c>
      <c r="L35" s="9" t="s">
        <v>14</v>
      </c>
    </row>
    <row r="36" spans="1:13" ht="15" x14ac:dyDescent="0.25">
      <c r="A36" s="117" t="s">
        <v>118</v>
      </c>
      <c r="B36" s="117" t="s">
        <v>23</v>
      </c>
      <c r="C36" s="110">
        <v>1</v>
      </c>
      <c r="D36" s="54">
        <v>8.3000000000000007</v>
      </c>
      <c r="E36" s="54">
        <v>7.8</v>
      </c>
      <c r="F36" s="54">
        <v>7.6</v>
      </c>
      <c r="G36" s="55">
        <f>(D36+E36+F36)/3</f>
        <v>7.9000000000000012</v>
      </c>
      <c r="H36" s="54">
        <v>5.9</v>
      </c>
      <c r="I36" s="54">
        <v>0</v>
      </c>
      <c r="J36" s="54">
        <f>H36-I36</f>
        <v>5.9</v>
      </c>
      <c r="K36" s="54">
        <f>G36+J36</f>
        <v>13.8</v>
      </c>
      <c r="L36" s="56">
        <f>RANK(K36,$K$36:$K$41,0)</f>
        <v>1</v>
      </c>
      <c r="M36" s="22"/>
    </row>
    <row r="37" spans="1:13" ht="15" x14ac:dyDescent="0.25">
      <c r="A37" s="117" t="s">
        <v>121</v>
      </c>
      <c r="B37" s="117" t="s">
        <v>23</v>
      </c>
      <c r="C37" s="110">
        <v>1</v>
      </c>
      <c r="D37" s="54">
        <v>8.4</v>
      </c>
      <c r="E37" s="54">
        <v>8.5</v>
      </c>
      <c r="F37" s="54">
        <v>8.4</v>
      </c>
      <c r="G37" s="55">
        <f>(D37+E37+F37)/3</f>
        <v>8.4333333333333318</v>
      </c>
      <c r="H37" s="54">
        <v>4.5</v>
      </c>
      <c r="I37" s="54">
        <v>0</v>
      </c>
      <c r="J37" s="54">
        <f>H37-I37</f>
        <v>4.5</v>
      </c>
      <c r="K37" s="54">
        <f>G37+J37</f>
        <v>12.933333333333332</v>
      </c>
      <c r="L37" s="56">
        <f>RANK(K37,$K$36:$K$41,0)</f>
        <v>2</v>
      </c>
      <c r="M37" s="22"/>
    </row>
    <row r="38" spans="1:13" ht="15" x14ac:dyDescent="0.25">
      <c r="A38" s="117" t="s">
        <v>117</v>
      </c>
      <c r="B38" s="117" t="s">
        <v>23</v>
      </c>
      <c r="C38" s="110">
        <v>1</v>
      </c>
      <c r="D38" s="54">
        <v>8.4</v>
      </c>
      <c r="E38" s="54">
        <v>8.1999999999999993</v>
      </c>
      <c r="F38" s="54">
        <v>8</v>
      </c>
      <c r="G38" s="55">
        <f>(D38+E38+F38)/3</f>
        <v>8.2000000000000011</v>
      </c>
      <c r="H38" s="54">
        <v>4.5</v>
      </c>
      <c r="I38" s="54">
        <v>0.6</v>
      </c>
      <c r="J38" s="54">
        <f>H38-I38</f>
        <v>3.9</v>
      </c>
      <c r="K38" s="54">
        <f>G38+J38</f>
        <v>12.100000000000001</v>
      </c>
      <c r="L38" s="56">
        <f>RANK(K38,$K$36:$K$41,0)</f>
        <v>3</v>
      </c>
      <c r="M38" s="22"/>
    </row>
    <row r="39" spans="1:13" ht="15" x14ac:dyDescent="0.25">
      <c r="A39" s="117" t="s">
        <v>116</v>
      </c>
      <c r="B39" s="117" t="s">
        <v>23</v>
      </c>
      <c r="C39" s="110">
        <v>1</v>
      </c>
      <c r="D39" s="54">
        <v>7.5</v>
      </c>
      <c r="E39" s="54">
        <v>7.7</v>
      </c>
      <c r="F39" s="54">
        <v>7.6</v>
      </c>
      <c r="G39" s="55">
        <f>(D39+E39+F39)/3</f>
        <v>7.5999999999999988</v>
      </c>
      <c r="H39" s="54">
        <v>4.5</v>
      </c>
      <c r="I39" s="54">
        <v>0.3</v>
      </c>
      <c r="J39" s="54">
        <f>H39-I39</f>
        <v>4.2</v>
      </c>
      <c r="K39" s="54">
        <f>G39+J39</f>
        <v>11.799999999999999</v>
      </c>
      <c r="L39" s="56">
        <f>RANK(K39,$K$36:$K$41,0)</f>
        <v>4</v>
      </c>
      <c r="M39" s="22"/>
    </row>
    <row r="40" spans="1:13" ht="15" x14ac:dyDescent="0.25">
      <c r="A40" s="117" t="s">
        <v>120</v>
      </c>
      <c r="B40" s="117" t="s">
        <v>23</v>
      </c>
      <c r="C40" s="110">
        <v>1</v>
      </c>
      <c r="D40" s="54">
        <v>8.4</v>
      </c>
      <c r="E40" s="54">
        <v>7.9</v>
      </c>
      <c r="F40" s="54">
        <v>8.1</v>
      </c>
      <c r="G40" s="55">
        <f>(D40+E40+F40)/3</f>
        <v>8.1333333333333329</v>
      </c>
      <c r="H40" s="54">
        <v>3.5</v>
      </c>
      <c r="I40" s="54">
        <v>0</v>
      </c>
      <c r="J40" s="54">
        <f>H40-I40</f>
        <v>3.5</v>
      </c>
      <c r="K40" s="54">
        <f>G40+J40</f>
        <v>11.633333333333333</v>
      </c>
      <c r="L40" s="56">
        <f>RANK(K40,$K$36:$K$41,0)</f>
        <v>5</v>
      </c>
      <c r="M40" s="22"/>
    </row>
    <row r="41" spans="1:13" ht="15" x14ac:dyDescent="0.25">
      <c r="A41" s="117" t="s">
        <v>119</v>
      </c>
      <c r="B41" s="117" t="s">
        <v>23</v>
      </c>
      <c r="C41" s="110">
        <v>1</v>
      </c>
      <c r="D41" s="54">
        <v>7.3</v>
      </c>
      <c r="E41" s="54">
        <v>7.2</v>
      </c>
      <c r="F41" s="54">
        <v>6.2</v>
      </c>
      <c r="G41" s="55">
        <f>(D41+E41+F41)/3</f>
        <v>6.8999999999999995</v>
      </c>
      <c r="H41" s="54">
        <v>4.4000000000000004</v>
      </c>
      <c r="I41" s="54">
        <v>0.3</v>
      </c>
      <c r="J41" s="54">
        <f>H41-I41</f>
        <v>4.1000000000000005</v>
      </c>
      <c r="K41" s="54">
        <f>G41+J41</f>
        <v>11</v>
      </c>
      <c r="L41" s="56">
        <f>RANK(K41,$K$36:$K$41,0)</f>
        <v>6</v>
      </c>
      <c r="M41" s="22"/>
    </row>
    <row r="42" spans="1:13" ht="15" x14ac:dyDescent="0.25">
      <c r="A42" s="169"/>
      <c r="B42" s="169"/>
      <c r="C42" s="171"/>
      <c r="D42" s="173"/>
      <c r="E42" s="173"/>
      <c r="F42" s="173"/>
      <c r="G42" s="174"/>
      <c r="H42" s="173"/>
      <c r="I42" s="173"/>
      <c r="J42" s="173"/>
      <c r="K42" s="173"/>
      <c r="L42" s="175"/>
      <c r="M42" s="22"/>
    </row>
    <row r="43" spans="1:13" ht="15" x14ac:dyDescent="0.25">
      <c r="A43" s="177" t="s">
        <v>122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3" ht="15" x14ac:dyDescent="0.25">
      <c r="A44" s="170" t="s">
        <v>2</v>
      </c>
      <c r="B44" s="170" t="s">
        <v>3</v>
      </c>
      <c r="C44" s="170" t="s">
        <v>4</v>
      </c>
      <c r="D44" s="172" t="s">
        <v>5</v>
      </c>
      <c r="E44" s="172" t="s">
        <v>6</v>
      </c>
      <c r="F44" s="172" t="s">
        <v>7</v>
      </c>
      <c r="G44" s="172" t="s">
        <v>9</v>
      </c>
      <c r="H44" s="172" t="s">
        <v>10</v>
      </c>
      <c r="I44" s="172" t="s">
        <v>11</v>
      </c>
      <c r="J44" s="172" t="s">
        <v>12</v>
      </c>
      <c r="K44" s="172" t="s">
        <v>13</v>
      </c>
      <c r="L44" s="172" t="s">
        <v>14</v>
      </c>
    </row>
    <row r="45" spans="1:13" ht="12" customHeight="1" x14ac:dyDescent="0.25">
      <c r="A45" s="117" t="s">
        <v>123</v>
      </c>
      <c r="B45" s="117" t="s">
        <v>23</v>
      </c>
      <c r="C45" s="110">
        <v>1</v>
      </c>
      <c r="D45" s="54">
        <v>8.1</v>
      </c>
      <c r="E45" s="54">
        <v>8</v>
      </c>
      <c r="F45" s="54">
        <v>7.8</v>
      </c>
      <c r="G45" s="55">
        <f>(D45+E45+F45)/3</f>
        <v>7.9666666666666677</v>
      </c>
      <c r="H45" s="54">
        <v>4.4000000000000004</v>
      </c>
      <c r="I45" s="54">
        <v>1.2</v>
      </c>
      <c r="J45" s="54">
        <f>H45-I45</f>
        <v>3.2</v>
      </c>
      <c r="K45" s="54">
        <f>G45+J45</f>
        <v>11.166666666666668</v>
      </c>
      <c r="L45" s="56">
        <f>RANK(K45,$K$45:$K$45,0)</f>
        <v>1</v>
      </c>
      <c r="M45" s="22"/>
    </row>
    <row r="46" spans="1:13" ht="3.75" hidden="1" customHeight="1" x14ac:dyDescent="0.25"/>
    <row r="48" spans="1:13" ht="15" x14ac:dyDescent="0.25">
      <c r="A48" s="111"/>
    </row>
  </sheetData>
  <autoFilter ref="A35:L41" xr:uid="{00000000-0001-0000-0F00-000000000000}">
    <sortState xmlns:xlrd2="http://schemas.microsoft.com/office/spreadsheetml/2017/richdata2" ref="A36:L41">
      <sortCondition ref="L35:L41"/>
    </sortState>
  </autoFilter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zoomScale="120" zoomScaleNormal="120" workbookViewId="0">
      <selection activeCell="D19" sqref="D19"/>
    </sheetView>
  </sheetViews>
  <sheetFormatPr defaultColWidth="11.42578125" defaultRowHeight="14.25" customHeight="1" x14ac:dyDescent="0.25"/>
  <cols>
    <col min="1" max="1" width="35.85546875" customWidth="1"/>
    <col min="2" max="2" width="15.140625" customWidth="1"/>
    <col min="3" max="3" width="2.7109375" customWidth="1"/>
    <col min="4" max="4" width="7" customWidth="1"/>
    <col min="5" max="9" width="6.42578125" customWidth="1"/>
    <col min="10" max="11" width="6.7109375" customWidth="1"/>
    <col min="12" max="12" width="7.28515625" customWidth="1"/>
    <col min="13" max="13" width="7.42578125" customWidth="1"/>
    <col min="14" max="14" width="2.140625" customWidth="1"/>
    <col min="15" max="15" width="13.28515625" customWidth="1"/>
  </cols>
  <sheetData>
    <row r="1" spans="1:19" ht="15.75" x14ac:dyDescent="0.25">
      <c r="A1" s="1" t="s">
        <v>0</v>
      </c>
    </row>
    <row r="2" spans="1:19" ht="18" customHeight="1" x14ac:dyDescent="0.4">
      <c r="A2" s="2"/>
    </row>
    <row r="3" spans="1:19" ht="23.25" customHeight="1" thickBot="1" x14ac:dyDescent="0.35">
      <c r="A3" s="138" t="s">
        <v>16</v>
      </c>
    </row>
    <row r="4" spans="1:19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17</v>
      </c>
      <c r="I4" s="6" t="s">
        <v>9</v>
      </c>
      <c r="J4" s="6" t="s">
        <v>10</v>
      </c>
      <c r="K4" s="6" t="s">
        <v>11</v>
      </c>
      <c r="L4" s="8" t="s">
        <v>12</v>
      </c>
      <c r="M4" s="8" t="s">
        <v>13</v>
      </c>
      <c r="N4" s="9" t="s">
        <v>14</v>
      </c>
    </row>
    <row r="5" spans="1:19" ht="15" x14ac:dyDescent="0.25">
      <c r="A5" s="131" t="s">
        <v>18</v>
      </c>
      <c r="B5" s="137" t="s">
        <v>19</v>
      </c>
      <c r="C5" s="61">
        <v>1</v>
      </c>
      <c r="D5" s="62">
        <v>7.2</v>
      </c>
      <c r="E5" s="62">
        <v>6.7</v>
      </c>
      <c r="F5" s="62">
        <v>7.9</v>
      </c>
      <c r="G5" s="62">
        <v>6.8</v>
      </c>
      <c r="H5" s="62">
        <v>6.5</v>
      </c>
      <c r="I5" s="63">
        <f>(((D5+E5+F5+G5+H5)-SMALL(D5:H5,1)-LARGE(D5:H5,1))/3)*2</f>
        <v>13.800000000000002</v>
      </c>
      <c r="J5" s="62">
        <v>0</v>
      </c>
      <c r="K5" s="62">
        <v>1.9</v>
      </c>
      <c r="L5" s="62">
        <f>J5-K5</f>
        <v>-1.9</v>
      </c>
      <c r="M5" s="62">
        <f>I5+L5</f>
        <v>11.900000000000002</v>
      </c>
      <c r="N5" s="64">
        <v>1</v>
      </c>
    </row>
    <row r="6" spans="1:19" ht="15" x14ac:dyDescent="0.25">
      <c r="A6" s="131" t="s">
        <v>20</v>
      </c>
      <c r="B6" s="137" t="s">
        <v>19</v>
      </c>
      <c r="C6" s="61">
        <v>1</v>
      </c>
      <c r="D6" s="62">
        <v>6.9</v>
      </c>
      <c r="E6" s="62">
        <v>6.4</v>
      </c>
      <c r="F6" s="62">
        <v>7.6</v>
      </c>
      <c r="G6" s="62">
        <v>6.3</v>
      </c>
      <c r="H6" s="62">
        <v>7.1</v>
      </c>
      <c r="I6" s="63">
        <f>(((D6+E6+F6+G6+H6)-SMALL(D6:H6,1)-LARGE(D6:H6,1))/3)*2</f>
        <v>13.6</v>
      </c>
      <c r="J6" s="62">
        <v>0</v>
      </c>
      <c r="K6" s="62">
        <v>3.5</v>
      </c>
      <c r="L6" s="62">
        <f>J6-K6</f>
        <v>-3.5</v>
      </c>
      <c r="M6" s="62">
        <f>I6+L6</f>
        <v>10.1</v>
      </c>
      <c r="N6" s="64">
        <v>2</v>
      </c>
      <c r="Q6" s="45"/>
      <c r="S6" s="45"/>
    </row>
    <row r="7" spans="1:19" ht="15.75" thickBot="1" x14ac:dyDescent="0.3">
      <c r="A7" s="47"/>
      <c r="B7" s="48"/>
      <c r="C7" s="39"/>
      <c r="D7" s="40"/>
      <c r="E7" s="40"/>
      <c r="F7" s="40"/>
      <c r="G7" s="40"/>
      <c r="H7" s="40"/>
      <c r="I7" s="41"/>
      <c r="J7" s="40"/>
      <c r="K7" s="40"/>
      <c r="L7" s="41"/>
      <c r="M7" s="41"/>
      <c r="N7" s="42"/>
    </row>
    <row r="8" spans="1:19" ht="19.5" thickBot="1" x14ac:dyDescent="0.35">
      <c r="A8" s="138" t="s">
        <v>21</v>
      </c>
    </row>
    <row r="9" spans="1:19" ht="15" x14ac:dyDescent="0.25">
      <c r="A9" s="50" t="s">
        <v>2</v>
      </c>
      <c r="B9" s="51" t="s">
        <v>3</v>
      </c>
      <c r="C9" s="51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17</v>
      </c>
      <c r="I9" s="6" t="s">
        <v>9</v>
      </c>
      <c r="J9" s="6" t="s">
        <v>10</v>
      </c>
      <c r="K9" s="6" t="s">
        <v>11</v>
      </c>
      <c r="L9" s="8" t="s">
        <v>12</v>
      </c>
      <c r="M9" s="8" t="s">
        <v>13</v>
      </c>
      <c r="N9" s="9" t="s">
        <v>14</v>
      </c>
    </row>
    <row r="10" spans="1:19" ht="23.25" x14ac:dyDescent="0.25">
      <c r="A10" s="119" t="s">
        <v>22</v>
      </c>
      <c r="B10" s="75" t="s">
        <v>23</v>
      </c>
      <c r="C10" s="61">
        <v>1</v>
      </c>
      <c r="D10" s="62">
        <v>8</v>
      </c>
      <c r="E10" s="62">
        <v>8.1</v>
      </c>
      <c r="F10" s="62">
        <v>8.5</v>
      </c>
      <c r="G10" s="62">
        <v>8.4</v>
      </c>
      <c r="H10" s="62">
        <v>8.1</v>
      </c>
      <c r="I10" s="63">
        <f>(((D10+E10+F10+G10+H10)-SMALL(D10:H10,1)-LARGE(D10:H10,1))/3)*2</f>
        <v>16.400000000000002</v>
      </c>
      <c r="J10" s="62">
        <v>0</v>
      </c>
      <c r="K10" s="62">
        <v>0</v>
      </c>
      <c r="L10" s="63">
        <f>J10-K10</f>
        <v>0</v>
      </c>
      <c r="M10" s="63">
        <f>I10+L10</f>
        <v>16.400000000000002</v>
      </c>
      <c r="N10" s="64">
        <f>RANK(M10,$M$10,0)</f>
        <v>1</v>
      </c>
    </row>
  </sheetData>
  <autoFilter ref="A9:N10" xr:uid="{00000000-0009-0000-0000-000001000000}">
    <sortState xmlns:xlrd2="http://schemas.microsoft.com/office/spreadsheetml/2017/richdata2" ref="A10:N10">
      <sortCondition ref="H10"/>
    </sortState>
  </autoFilter>
  <pageMargins left="0.84027777777777801" right="0.25" top="0.75" bottom="0.75" header="0.511811023622047" footer="0.511811023622047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zoomScale="120" zoomScaleNormal="120" workbookViewId="0">
      <selection activeCell="A20" sqref="A20"/>
    </sheetView>
  </sheetViews>
  <sheetFormatPr defaultColWidth="11.42578125" defaultRowHeight="14.25" customHeight="1" x14ac:dyDescent="0.25"/>
  <cols>
    <col min="1" max="1" width="35.7109375" customWidth="1"/>
    <col min="2" max="2" width="15.140625" customWidth="1"/>
    <col min="3" max="3" width="2.7109375" customWidth="1"/>
    <col min="4" max="4" width="7" customWidth="1"/>
    <col min="5" max="9" width="6.42578125" customWidth="1"/>
    <col min="10" max="11" width="6.7109375" customWidth="1"/>
    <col min="12" max="12" width="7.28515625" customWidth="1"/>
    <col min="13" max="13" width="7.42578125" customWidth="1"/>
    <col min="14" max="14" width="2.140625" customWidth="1"/>
    <col min="15" max="15" width="13.28515625" customWidth="1"/>
  </cols>
  <sheetData>
    <row r="1" spans="1:14" ht="15.75" x14ac:dyDescent="0.25">
      <c r="A1" s="1" t="s">
        <v>0</v>
      </c>
    </row>
    <row r="2" spans="1:14" ht="9" customHeight="1" x14ac:dyDescent="0.4">
      <c r="A2" s="2"/>
    </row>
    <row r="3" spans="1:14" ht="15" x14ac:dyDescent="0.25">
      <c r="A3" s="139" t="s">
        <v>24</v>
      </c>
    </row>
    <row r="4" spans="1:14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17</v>
      </c>
      <c r="I4" s="6" t="s">
        <v>9</v>
      </c>
      <c r="J4" s="6" t="s">
        <v>10</v>
      </c>
      <c r="K4" s="6" t="s">
        <v>11</v>
      </c>
      <c r="L4" s="8" t="s">
        <v>12</v>
      </c>
      <c r="M4" s="8" t="s">
        <v>13</v>
      </c>
      <c r="N4" s="9" t="s">
        <v>14</v>
      </c>
    </row>
    <row r="5" spans="1:14" ht="23.25" x14ac:dyDescent="0.25">
      <c r="A5" s="119" t="s">
        <v>25</v>
      </c>
      <c r="B5" s="52" t="s">
        <v>26</v>
      </c>
      <c r="C5" s="53">
        <v>1</v>
      </c>
      <c r="D5" s="54">
        <v>7.7</v>
      </c>
      <c r="E5" s="54">
        <v>7.5</v>
      </c>
      <c r="F5" s="54">
        <v>6.9</v>
      </c>
      <c r="G5" s="54">
        <v>7.4</v>
      </c>
      <c r="H5" s="54">
        <v>7.2</v>
      </c>
      <c r="I5" s="55">
        <f>(((D5+E5+F5+G5+H5)-SMALL(D5:H5,1)-LARGE(D5:H5,1))/3)*2</f>
        <v>14.733333333333336</v>
      </c>
      <c r="J5" s="54">
        <v>0</v>
      </c>
      <c r="K5" s="54">
        <v>0</v>
      </c>
      <c r="L5" s="55">
        <f>J5-K5</f>
        <v>0</v>
      </c>
      <c r="M5" s="55">
        <f>I5+L5</f>
        <v>14.733333333333336</v>
      </c>
      <c r="N5" s="56">
        <f>RANK(M5,$M$5:$M$6,0)</f>
        <v>1</v>
      </c>
    </row>
    <row r="6" spans="1:14" ht="23.25" x14ac:dyDescent="0.25">
      <c r="A6" s="119" t="s">
        <v>27</v>
      </c>
      <c r="B6" s="52" t="s">
        <v>26</v>
      </c>
      <c r="C6" s="53">
        <v>1</v>
      </c>
      <c r="D6" s="54">
        <v>7.3</v>
      </c>
      <c r="E6" s="54">
        <v>7.3</v>
      </c>
      <c r="F6" s="54">
        <v>6.4</v>
      </c>
      <c r="G6" s="54">
        <v>7.3</v>
      </c>
      <c r="H6" s="54">
        <v>6.6</v>
      </c>
      <c r="I6" s="55">
        <f>(((D6+E6+F6+G6+H6)-SMALL(D6:H6,1)-LARGE(D6:H6,1))/3)*2</f>
        <v>14.133333333333333</v>
      </c>
      <c r="J6" s="54">
        <v>0</v>
      </c>
      <c r="K6" s="54">
        <v>0</v>
      </c>
      <c r="L6" s="55">
        <f>J6-K6</f>
        <v>0</v>
      </c>
      <c r="M6" s="55">
        <f>I6+L6</f>
        <v>14.133333333333333</v>
      </c>
      <c r="N6" s="56">
        <f>RANK(M6,$M$5:$M$6,0)</f>
        <v>2</v>
      </c>
    </row>
    <row r="7" spans="1:14" ht="14.25" customHeight="1" thickBot="1" x14ac:dyDescent="0.3"/>
    <row r="8" spans="1:14" ht="14.25" customHeight="1" thickBot="1" x14ac:dyDescent="0.3">
      <c r="A8" s="139" t="s">
        <v>28</v>
      </c>
    </row>
    <row r="9" spans="1:14" ht="14.25" customHeight="1" x14ac:dyDescent="0.25">
      <c r="A9" s="50" t="s">
        <v>2</v>
      </c>
      <c r="B9" s="51" t="s">
        <v>3</v>
      </c>
      <c r="C9" s="51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17</v>
      </c>
      <c r="I9" s="6" t="s">
        <v>9</v>
      </c>
      <c r="J9" s="6" t="s">
        <v>10</v>
      </c>
      <c r="K9" s="6" t="s">
        <v>11</v>
      </c>
      <c r="L9" s="8" t="s">
        <v>12</v>
      </c>
      <c r="M9" s="8" t="s">
        <v>13</v>
      </c>
      <c r="N9" s="9" t="s">
        <v>14</v>
      </c>
    </row>
    <row r="10" spans="1:14" ht="14.25" customHeight="1" x14ac:dyDescent="0.25">
      <c r="A10" s="131" t="s">
        <v>29</v>
      </c>
      <c r="B10" s="52" t="s">
        <v>23</v>
      </c>
      <c r="C10" s="53">
        <v>1</v>
      </c>
      <c r="D10" s="54">
        <v>7.8</v>
      </c>
      <c r="E10" s="54">
        <v>7.2</v>
      </c>
      <c r="F10" s="54">
        <v>8.5</v>
      </c>
      <c r="G10" s="54">
        <v>7.8</v>
      </c>
      <c r="H10" s="54">
        <v>7.8</v>
      </c>
      <c r="I10" s="55">
        <f>(((D10+E10+F10+G10+H10)-SMALL(D10:H10,1)-LARGE(D10:H10,1))/3)*2</f>
        <v>15.600000000000001</v>
      </c>
      <c r="J10" s="54">
        <v>0</v>
      </c>
      <c r="K10" s="54">
        <v>0.3</v>
      </c>
      <c r="L10" s="55">
        <f>J10-K10</f>
        <v>-0.3</v>
      </c>
      <c r="M10" s="55">
        <f>I10+L10</f>
        <v>15.3</v>
      </c>
      <c r="N10" s="56" t="e">
        <f>RANK(M10,$M$5:$M$5,0)</f>
        <v>#N/A</v>
      </c>
    </row>
  </sheetData>
  <autoFilter ref="A4:N4" xr:uid="{00000000-0009-0000-0000-000002000000}">
    <sortState xmlns:xlrd2="http://schemas.microsoft.com/office/spreadsheetml/2017/richdata2" ref="A4:N5">
      <sortCondition ref="D4:D5"/>
    </sortState>
  </autoFilter>
  <pageMargins left="0.84027777777777801" right="0.25" top="0.75" bottom="0.75" header="0.511811023622047" footer="0.511811023622047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"/>
  <sheetViews>
    <sheetView zoomScale="120" zoomScaleNormal="120" workbookViewId="0">
      <selection activeCell="B20" sqref="B20"/>
    </sheetView>
  </sheetViews>
  <sheetFormatPr defaultColWidth="11.42578125" defaultRowHeight="14.25" customHeight="1" x14ac:dyDescent="0.25"/>
  <cols>
    <col min="1" max="1" width="29.7109375" customWidth="1"/>
    <col min="2" max="2" width="15.140625" customWidth="1"/>
    <col min="3" max="3" width="2.7109375" customWidth="1"/>
    <col min="4" max="4" width="7" customWidth="1"/>
    <col min="5" max="9" width="6.42578125" customWidth="1"/>
    <col min="10" max="11" width="6.7109375" customWidth="1"/>
    <col min="12" max="12" width="7.28515625" customWidth="1"/>
    <col min="13" max="13" width="7.42578125" customWidth="1"/>
    <col min="14" max="14" width="3.28515625" customWidth="1"/>
    <col min="15" max="15" width="13.28515625" customWidth="1"/>
  </cols>
  <sheetData>
    <row r="1" spans="1:19" ht="15.75" x14ac:dyDescent="0.25">
      <c r="A1" s="1" t="s">
        <v>0</v>
      </c>
    </row>
    <row r="2" spans="1:19" ht="3.75" customHeight="1" x14ac:dyDescent="0.4">
      <c r="A2" s="2"/>
    </row>
    <row r="3" spans="1:19" ht="15" x14ac:dyDescent="0.25">
      <c r="A3" s="139" t="s">
        <v>30</v>
      </c>
    </row>
    <row r="4" spans="1:19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17</v>
      </c>
      <c r="I4" s="6" t="s">
        <v>9</v>
      </c>
      <c r="J4" s="6" t="s">
        <v>10</v>
      </c>
      <c r="K4" s="6" t="s">
        <v>11</v>
      </c>
      <c r="L4" s="8" t="s">
        <v>12</v>
      </c>
      <c r="M4" s="8" t="s">
        <v>13</v>
      </c>
      <c r="N4" s="9" t="s">
        <v>14</v>
      </c>
    </row>
    <row r="5" spans="1:19" ht="15" x14ac:dyDescent="0.25">
      <c r="A5" s="142" t="s">
        <v>125</v>
      </c>
      <c r="B5" s="57" t="s">
        <v>26</v>
      </c>
      <c r="C5" s="53">
        <v>1</v>
      </c>
      <c r="D5" s="54">
        <v>7.8</v>
      </c>
      <c r="E5" s="54">
        <v>8.5</v>
      </c>
      <c r="F5" s="54">
        <v>8.6999999999999993</v>
      </c>
      <c r="G5" s="54">
        <v>8.6999999999999993</v>
      </c>
      <c r="H5" s="54">
        <v>8.3000000000000007</v>
      </c>
      <c r="I5" s="55">
        <f>(((D5+E5+F5+G5+H5)-SMALL(D5:H5,1)-LARGE(D5:H5,1))/3)*2</f>
        <v>17.000000000000004</v>
      </c>
      <c r="J5" s="54">
        <v>0</v>
      </c>
      <c r="K5" s="54">
        <v>0</v>
      </c>
      <c r="L5" s="55">
        <f>J5-K5</f>
        <v>0</v>
      </c>
      <c r="M5" s="55">
        <f>I5+L5</f>
        <v>17.000000000000004</v>
      </c>
      <c r="N5" s="56">
        <f>RANK(M5,$M$5:$M$9,0)</f>
        <v>1</v>
      </c>
    </row>
    <row r="6" spans="1:19" ht="15" x14ac:dyDescent="0.25">
      <c r="A6" s="119" t="s">
        <v>36</v>
      </c>
      <c r="B6" s="57" t="s">
        <v>23</v>
      </c>
      <c r="C6" s="53">
        <v>1</v>
      </c>
      <c r="D6" s="54">
        <v>7.1</v>
      </c>
      <c r="E6" s="54">
        <v>7</v>
      </c>
      <c r="F6" s="54">
        <v>7.2</v>
      </c>
      <c r="G6" s="54">
        <v>7.2</v>
      </c>
      <c r="H6" s="54">
        <v>7.2</v>
      </c>
      <c r="I6" s="55">
        <f>(((D6+E6+F6+G6+H6)-SMALL(D6:H6,1)-LARGE(D6:H6,1))/3)*2</f>
        <v>14.333333333333336</v>
      </c>
      <c r="J6" s="54">
        <v>0</v>
      </c>
      <c r="K6" s="54">
        <v>0</v>
      </c>
      <c r="L6" s="55">
        <f>J6-K6</f>
        <v>0</v>
      </c>
      <c r="M6" s="55">
        <f>I6+L6</f>
        <v>14.333333333333336</v>
      </c>
      <c r="N6" s="56">
        <f>RANK(M6,$M$5:$M$9,0)</f>
        <v>2</v>
      </c>
    </row>
    <row r="7" spans="1:19" ht="15" x14ac:dyDescent="0.25">
      <c r="A7" s="120" t="s">
        <v>35</v>
      </c>
      <c r="B7" s="57" t="s">
        <v>23</v>
      </c>
      <c r="C7" s="53">
        <v>1</v>
      </c>
      <c r="D7" s="54">
        <v>7.3</v>
      </c>
      <c r="E7" s="54">
        <v>7</v>
      </c>
      <c r="F7" s="54">
        <v>7.4</v>
      </c>
      <c r="G7" s="54">
        <v>7.2</v>
      </c>
      <c r="H7" s="54">
        <v>7.4</v>
      </c>
      <c r="I7" s="55">
        <f>(((D7+E7+F7+G7+H7)-SMALL(D7:H7,1)-LARGE(D7:H7,1))/3)*2</f>
        <v>14.600000000000003</v>
      </c>
      <c r="J7" s="54">
        <v>0</v>
      </c>
      <c r="K7" s="54">
        <v>0.3</v>
      </c>
      <c r="L7" s="55">
        <f>J7-K7</f>
        <v>-0.3</v>
      </c>
      <c r="M7" s="55">
        <f>I7+L7</f>
        <v>14.300000000000002</v>
      </c>
      <c r="N7" s="56">
        <f>RANK(M7,$M$5:$M$9,0)</f>
        <v>3</v>
      </c>
    </row>
    <row r="8" spans="1:19" ht="15" x14ac:dyDescent="0.25">
      <c r="A8" s="119" t="s">
        <v>32</v>
      </c>
      <c r="B8" s="57" t="s">
        <v>19</v>
      </c>
      <c r="C8" s="53">
        <v>1</v>
      </c>
      <c r="D8" s="54">
        <v>6.9</v>
      </c>
      <c r="E8" s="54">
        <v>6.7</v>
      </c>
      <c r="F8" s="54">
        <v>5.9</v>
      </c>
      <c r="G8" s="54">
        <v>6.4</v>
      </c>
      <c r="H8" s="54">
        <v>6.9</v>
      </c>
      <c r="I8" s="55">
        <f>(((D8+E8+F8+G8+H8)-SMALL(D8:H8,1)-LARGE(D8:H8,1))/3)*2</f>
        <v>13.333333333333334</v>
      </c>
      <c r="J8" s="54">
        <v>0</v>
      </c>
      <c r="K8" s="54">
        <v>0.6</v>
      </c>
      <c r="L8" s="55">
        <f>J8-K8</f>
        <v>-0.6</v>
      </c>
      <c r="M8" s="55">
        <f>I8+L8</f>
        <v>12.733333333333334</v>
      </c>
      <c r="N8" s="56">
        <f>RANK(M8,$M$5:$M$9,0)</f>
        <v>4</v>
      </c>
    </row>
    <row r="9" spans="1:19" ht="15" x14ac:dyDescent="0.25">
      <c r="A9" s="119" t="s">
        <v>33</v>
      </c>
      <c r="B9" s="57" t="s">
        <v>34</v>
      </c>
      <c r="C9" s="53">
        <v>1</v>
      </c>
      <c r="D9" s="54">
        <v>7</v>
      </c>
      <c r="E9" s="54">
        <v>6.6</v>
      </c>
      <c r="F9" s="54">
        <v>6.4</v>
      </c>
      <c r="G9" s="54">
        <v>6.8</v>
      </c>
      <c r="H9" s="54">
        <v>6.5</v>
      </c>
      <c r="I9" s="55">
        <f>(((D9+E9+F9+G9+H9)-SMALL(D9:H9,1)-LARGE(D9:H9,1))/3)*2</f>
        <v>13.266666666666666</v>
      </c>
      <c r="J9" s="54">
        <v>0</v>
      </c>
      <c r="K9" s="54">
        <v>0.6</v>
      </c>
      <c r="L9" s="55">
        <f>J9-K9</f>
        <v>-0.6</v>
      </c>
      <c r="M9" s="55">
        <f>I9+L9</f>
        <v>12.666666666666666</v>
      </c>
      <c r="N9" s="56">
        <f>RANK(M9,$M$5:$M$9,0)</f>
        <v>5</v>
      </c>
    </row>
    <row r="10" spans="1:19" ht="3.75" customHeight="1" x14ac:dyDescent="0.25">
      <c r="A10" s="58"/>
      <c r="B10" s="59"/>
      <c r="C10" s="39"/>
      <c r="D10" s="40"/>
      <c r="E10" s="40"/>
      <c r="F10" s="40"/>
      <c r="G10" s="40"/>
      <c r="H10" s="40"/>
      <c r="I10" s="41"/>
      <c r="J10" s="40"/>
      <c r="K10" s="40"/>
      <c r="L10" s="41"/>
      <c r="M10" s="41"/>
      <c r="N10" s="42"/>
      <c r="Q10" s="45"/>
      <c r="S10" s="45"/>
    </row>
    <row r="11" spans="1:19" ht="3.75" customHeight="1" thickBot="1" x14ac:dyDescent="0.3"/>
    <row r="12" spans="1:19" ht="15" x14ac:dyDescent="0.25">
      <c r="A12" s="178" t="s">
        <v>37</v>
      </c>
    </row>
    <row r="13" spans="1:19" ht="15" x14ac:dyDescent="0.25">
      <c r="A13" s="170" t="s">
        <v>2</v>
      </c>
      <c r="B13" s="170" t="s">
        <v>3</v>
      </c>
      <c r="C13" s="170" t="s">
        <v>4</v>
      </c>
      <c r="D13" s="172" t="s">
        <v>5</v>
      </c>
      <c r="E13" s="172" t="s">
        <v>6</v>
      </c>
      <c r="F13" s="172" t="s">
        <v>7</v>
      </c>
      <c r="G13" s="172" t="s">
        <v>8</v>
      </c>
      <c r="H13" s="172" t="s">
        <v>17</v>
      </c>
      <c r="I13" s="172" t="s">
        <v>9</v>
      </c>
      <c r="J13" s="172" t="s">
        <v>10</v>
      </c>
      <c r="K13" s="172" t="s">
        <v>11</v>
      </c>
      <c r="L13" s="172" t="s">
        <v>12</v>
      </c>
      <c r="M13" s="172" t="s">
        <v>13</v>
      </c>
      <c r="N13" s="172" t="s">
        <v>14</v>
      </c>
    </row>
    <row r="14" spans="1:19" ht="23.25" x14ac:dyDescent="0.25">
      <c r="A14" s="119" t="s">
        <v>38</v>
      </c>
      <c r="B14" s="57" t="s">
        <v>34</v>
      </c>
      <c r="C14" s="53">
        <v>1</v>
      </c>
      <c r="D14" s="54">
        <v>7.5</v>
      </c>
      <c r="E14" s="54">
        <v>7.4</v>
      </c>
      <c r="F14" s="54">
        <v>7.9</v>
      </c>
      <c r="G14" s="54">
        <v>7.1</v>
      </c>
      <c r="H14" s="54">
        <v>7.1</v>
      </c>
      <c r="I14" s="55">
        <f>(((D14+E14+F14+G14+H14)-SMALL(D14:H14,1)-LARGE(D14:H14,1))/3)*2</f>
        <v>14.666666666666666</v>
      </c>
      <c r="J14" s="54">
        <v>0</v>
      </c>
      <c r="K14" s="54">
        <v>0</v>
      </c>
      <c r="L14" s="55">
        <f>J14-K14</f>
        <v>0</v>
      </c>
      <c r="M14" s="55">
        <f>I14+L14</f>
        <v>14.666666666666666</v>
      </c>
      <c r="N14" s="56">
        <f>RANK(M14,$M$14:$M$14,0)</f>
        <v>1</v>
      </c>
    </row>
  </sheetData>
  <autoFilter ref="A4:N9" xr:uid="{00000000-0001-0000-0300-000000000000}">
    <sortState xmlns:xlrd2="http://schemas.microsoft.com/office/spreadsheetml/2017/richdata2" ref="A5:N9">
      <sortCondition ref="N4:N9"/>
    </sortState>
  </autoFilter>
  <pageMargins left="0.84027777777777801" right="0.25" top="0.75" bottom="0.75" header="0.511811023622047" footer="0.511811023622047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"/>
  <sheetViews>
    <sheetView zoomScale="120" zoomScaleNormal="120" workbookViewId="0">
      <selection activeCell="A16" sqref="A16"/>
    </sheetView>
  </sheetViews>
  <sheetFormatPr defaultColWidth="11.42578125" defaultRowHeight="14.25" customHeight="1" x14ac:dyDescent="0.25"/>
  <cols>
    <col min="1" max="1" width="29.7109375" customWidth="1"/>
    <col min="2" max="2" width="15.140625" customWidth="1"/>
    <col min="3" max="3" width="2.7109375" customWidth="1"/>
    <col min="4" max="4" width="7" customWidth="1"/>
    <col min="5" max="9" width="6.42578125" customWidth="1"/>
    <col min="10" max="11" width="6.7109375" customWidth="1"/>
    <col min="12" max="12" width="7.28515625" customWidth="1"/>
    <col min="13" max="13" width="7.42578125" customWidth="1"/>
    <col min="14" max="14" width="3.42578125" customWidth="1"/>
    <col min="15" max="15" width="13.28515625" customWidth="1"/>
  </cols>
  <sheetData>
    <row r="1" spans="1:14" ht="15.75" x14ac:dyDescent="0.25">
      <c r="A1" s="1" t="s">
        <v>0</v>
      </c>
    </row>
    <row r="2" spans="1:14" ht="18" customHeight="1" x14ac:dyDescent="0.4">
      <c r="A2" s="2"/>
    </row>
    <row r="3" spans="1:14" ht="15" x14ac:dyDescent="0.25">
      <c r="A3" s="139" t="s">
        <v>39</v>
      </c>
    </row>
    <row r="4" spans="1:14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17</v>
      </c>
      <c r="I4" s="6" t="s">
        <v>9</v>
      </c>
      <c r="J4" s="6" t="s">
        <v>10</v>
      </c>
      <c r="K4" s="6" t="s">
        <v>11</v>
      </c>
      <c r="L4" s="8" t="s">
        <v>12</v>
      </c>
      <c r="M4" s="8" t="s">
        <v>13</v>
      </c>
      <c r="N4" s="9" t="s">
        <v>14</v>
      </c>
    </row>
    <row r="5" spans="1:14" ht="15" x14ac:dyDescent="0.25">
      <c r="A5" s="131" t="s">
        <v>41</v>
      </c>
      <c r="B5" s="131" t="s">
        <v>42</v>
      </c>
      <c r="C5" s="61">
        <v>1</v>
      </c>
      <c r="D5" s="62">
        <v>7.4</v>
      </c>
      <c r="E5" s="62">
        <v>7.8</v>
      </c>
      <c r="F5" s="62">
        <v>8.1999999999999993</v>
      </c>
      <c r="G5" s="62">
        <v>8.1</v>
      </c>
      <c r="H5" s="62">
        <v>7.6</v>
      </c>
      <c r="I5" s="63">
        <f>(((D5+E5+F5+G5+H5)-SMALL(D5:H5,1)-LARGE(D5:H5,1))/3)*2</f>
        <v>15.66666666666667</v>
      </c>
      <c r="J5" s="62">
        <v>0</v>
      </c>
      <c r="K5" s="62">
        <v>0.3</v>
      </c>
      <c r="L5" s="63">
        <f>J5-K5</f>
        <v>-0.3</v>
      </c>
      <c r="M5" s="63">
        <f>I5+L5</f>
        <v>15.366666666666669</v>
      </c>
      <c r="N5" s="64">
        <f>RANK(M5,$M$5:$M$7,0)</f>
        <v>1</v>
      </c>
    </row>
    <row r="6" spans="1:14" ht="15" x14ac:dyDescent="0.25">
      <c r="A6" s="131" t="s">
        <v>40</v>
      </c>
      <c r="B6" s="57" t="s">
        <v>26</v>
      </c>
      <c r="C6" s="61">
        <v>1</v>
      </c>
      <c r="D6" s="62">
        <v>7.7</v>
      </c>
      <c r="E6" s="62">
        <v>7.5</v>
      </c>
      <c r="F6" s="62">
        <v>7.7</v>
      </c>
      <c r="G6" s="62">
        <v>7.5</v>
      </c>
      <c r="H6" s="62">
        <v>7.5</v>
      </c>
      <c r="I6" s="63">
        <f>(((D6+E6+F6+G6+H6)-SMALL(D6:H6,1)-LARGE(D6:H6,1))/3)*2</f>
        <v>15.133333333333333</v>
      </c>
      <c r="J6" s="62">
        <v>0</v>
      </c>
      <c r="K6" s="62">
        <v>0</v>
      </c>
      <c r="L6" s="63">
        <f>J6-K6</f>
        <v>0</v>
      </c>
      <c r="M6" s="63">
        <f>I6+L6</f>
        <v>15.133333333333333</v>
      </c>
      <c r="N6" s="64">
        <f>RANK(M6,$M$5:$M$7,0)</f>
        <v>2</v>
      </c>
    </row>
    <row r="7" spans="1:14" ht="15" x14ac:dyDescent="0.25">
      <c r="A7" s="131" t="s">
        <v>43</v>
      </c>
      <c r="B7" s="131" t="s">
        <v>42</v>
      </c>
      <c r="C7" s="61">
        <v>1</v>
      </c>
      <c r="D7" s="62">
        <v>7.2</v>
      </c>
      <c r="E7" s="62">
        <v>7.2</v>
      </c>
      <c r="F7" s="62">
        <v>7.9</v>
      </c>
      <c r="G7" s="62">
        <v>7.3</v>
      </c>
      <c r="H7" s="62">
        <v>7.8</v>
      </c>
      <c r="I7" s="63">
        <f>(((D7+E7+F7+G7+H7)-SMALL(D7:H7,1)-LARGE(D7:H7,1))/3)*2</f>
        <v>14.866666666666665</v>
      </c>
      <c r="J7" s="62">
        <v>0</v>
      </c>
      <c r="K7" s="62">
        <v>0.6</v>
      </c>
      <c r="L7" s="63">
        <f>J7-K7</f>
        <v>-0.6</v>
      </c>
      <c r="M7" s="63">
        <f>I7+L7</f>
        <v>14.266666666666666</v>
      </c>
      <c r="N7" s="64">
        <f>RANK(M7,$M$5:$M$7,0)</f>
        <v>3</v>
      </c>
    </row>
    <row r="8" spans="1:14" ht="15" x14ac:dyDescent="0.25">
      <c r="A8" s="142" t="s">
        <v>31</v>
      </c>
      <c r="B8" s="57" t="s">
        <v>26</v>
      </c>
      <c r="C8" s="61">
        <v>1</v>
      </c>
      <c r="D8" s="62">
        <v>6.9</v>
      </c>
      <c r="E8" s="62">
        <v>7</v>
      </c>
      <c r="F8" s="62">
        <v>7.3</v>
      </c>
      <c r="G8" s="62">
        <v>7.3</v>
      </c>
      <c r="H8" s="62">
        <v>7.2</v>
      </c>
      <c r="I8" s="63">
        <f>(((D8+E8+F8+G8+H8)-SMALL(D8:H8,1)-LARGE(D8:H8,1))/3)*2</f>
        <v>14.333333333333336</v>
      </c>
      <c r="J8" s="62">
        <v>0</v>
      </c>
      <c r="K8" s="62">
        <v>1</v>
      </c>
      <c r="L8" s="63">
        <f>J8-K8</f>
        <v>-1</v>
      </c>
      <c r="M8" s="63">
        <f>I8+L8</f>
        <v>13.333333333333336</v>
      </c>
      <c r="N8" s="64">
        <f>RANK(M8,$M$5:$M$11,0)</f>
        <v>4</v>
      </c>
    </row>
    <row r="9" spans="1:14" ht="15.75" thickBot="1" x14ac:dyDescent="0.3">
      <c r="A9" s="144"/>
      <c r="B9" s="145"/>
      <c r="C9" s="149"/>
      <c r="D9" s="146"/>
      <c r="E9" s="146"/>
      <c r="F9" s="146"/>
      <c r="G9" s="146"/>
      <c r="H9" s="146"/>
      <c r="I9" s="147"/>
      <c r="J9" s="146"/>
      <c r="K9" s="146"/>
      <c r="L9" s="147"/>
      <c r="M9" s="147"/>
      <c r="N9" s="148"/>
    </row>
    <row r="10" spans="1:14" ht="15.75" thickBot="1" x14ac:dyDescent="0.3">
      <c r="A10" s="139" t="s">
        <v>44</v>
      </c>
    </row>
    <row r="11" spans="1:14" ht="15" x14ac:dyDescent="0.25">
      <c r="A11" s="50" t="s">
        <v>2</v>
      </c>
      <c r="B11" s="51" t="s">
        <v>3</v>
      </c>
      <c r="C11" s="51" t="s">
        <v>4</v>
      </c>
      <c r="D11" s="6" t="s">
        <v>5</v>
      </c>
      <c r="E11" s="6" t="s">
        <v>6</v>
      </c>
      <c r="F11" s="6" t="s">
        <v>7</v>
      </c>
      <c r="G11" s="6" t="s">
        <v>8</v>
      </c>
      <c r="H11" s="6" t="s">
        <v>17</v>
      </c>
      <c r="I11" s="6" t="s">
        <v>9</v>
      </c>
      <c r="J11" s="6" t="s">
        <v>10</v>
      </c>
      <c r="K11" s="6" t="s">
        <v>11</v>
      </c>
      <c r="L11" s="8" t="s">
        <v>12</v>
      </c>
      <c r="M11" s="8" t="s">
        <v>13</v>
      </c>
      <c r="N11" s="9" t="s">
        <v>14</v>
      </c>
    </row>
    <row r="12" spans="1:14" ht="23.25" x14ac:dyDescent="0.25">
      <c r="A12" s="119" t="s">
        <v>46</v>
      </c>
      <c r="B12" s="131" t="s">
        <v>42</v>
      </c>
      <c r="C12" s="61">
        <v>1</v>
      </c>
      <c r="D12" s="62">
        <v>7.6</v>
      </c>
      <c r="E12" s="62">
        <v>7.3</v>
      </c>
      <c r="F12" s="62">
        <v>7.3</v>
      </c>
      <c r="G12" s="62">
        <v>6.7</v>
      </c>
      <c r="H12" s="62">
        <v>7.8</v>
      </c>
      <c r="I12" s="63">
        <f>(((D12+E12+F12+G12+H12)-SMALL(D12:H12,1)-LARGE(D12:H12,1))/3)*2</f>
        <v>14.799999999999997</v>
      </c>
      <c r="J12" s="62">
        <v>0</v>
      </c>
      <c r="K12" s="62">
        <v>0.3</v>
      </c>
      <c r="L12" s="63">
        <f>J12-K12</f>
        <v>-0.3</v>
      </c>
      <c r="M12" s="63">
        <f>I12+L12</f>
        <v>14.499999999999996</v>
      </c>
      <c r="N12" s="64">
        <f>RANK(M12,$M$12:$M$14,0)</f>
        <v>1</v>
      </c>
    </row>
    <row r="13" spans="1:14" ht="23.25" x14ac:dyDescent="0.25">
      <c r="A13" s="119" t="s">
        <v>45</v>
      </c>
      <c r="B13" s="57" t="s">
        <v>26</v>
      </c>
      <c r="C13" s="61">
        <v>1</v>
      </c>
      <c r="D13" s="62">
        <v>7.4</v>
      </c>
      <c r="E13" s="62">
        <v>6.9</v>
      </c>
      <c r="F13" s="62">
        <v>7.3</v>
      </c>
      <c r="G13" s="62">
        <v>7.5</v>
      </c>
      <c r="H13" s="62">
        <v>7.3</v>
      </c>
      <c r="I13" s="63">
        <f>(((D13+E13+F13+G13+H13)-SMALL(D13:H13,1)-LARGE(D13:H13,1))/3)*2</f>
        <v>14.666666666666666</v>
      </c>
      <c r="J13" s="62">
        <v>0</v>
      </c>
      <c r="K13" s="62">
        <v>0.3</v>
      </c>
      <c r="L13" s="63">
        <f>J13-K13</f>
        <v>-0.3</v>
      </c>
      <c r="M13" s="63">
        <f>I13+L13</f>
        <v>14.366666666666665</v>
      </c>
      <c r="N13" s="64">
        <f>RANK(M13,$M$12:$M$14,0)</f>
        <v>2</v>
      </c>
    </row>
    <row r="14" spans="1:14" ht="23.25" x14ac:dyDescent="0.25">
      <c r="A14" s="119" t="s">
        <v>47</v>
      </c>
      <c r="B14" s="131" t="s">
        <v>23</v>
      </c>
      <c r="C14" s="61">
        <v>1</v>
      </c>
      <c r="D14" s="62">
        <v>7.1</v>
      </c>
      <c r="E14" s="62">
        <v>6.9</v>
      </c>
      <c r="F14" s="62">
        <v>6.3</v>
      </c>
      <c r="G14" s="62">
        <v>6.4</v>
      </c>
      <c r="H14" s="62">
        <v>6.9</v>
      </c>
      <c r="I14" s="63">
        <f>(((D14+E14+F14+G14+H14)-SMALL(D14:H14,1)-LARGE(D14:H14,1))/3)*2</f>
        <v>13.466666666666669</v>
      </c>
      <c r="J14" s="62">
        <v>0</v>
      </c>
      <c r="K14" s="62">
        <v>0</v>
      </c>
      <c r="L14" s="63">
        <f>J14-K14</f>
        <v>0</v>
      </c>
      <c r="M14" s="63">
        <f>I14+L14</f>
        <v>13.466666666666669</v>
      </c>
      <c r="N14" s="64">
        <f>RANK(M14,$M$12:$M$14,0)</f>
        <v>3</v>
      </c>
    </row>
  </sheetData>
  <autoFilter ref="A11:N14" xr:uid="{00000000-0001-0000-0400-000000000000}">
    <sortState xmlns:xlrd2="http://schemas.microsoft.com/office/spreadsheetml/2017/richdata2" ref="A12:N14">
      <sortCondition ref="N11:N14"/>
    </sortState>
  </autoFilter>
  <pageMargins left="0.84027777777777801" right="0.25" top="0.75" bottom="0.75" header="0.511811023622047" footer="0.511811023622047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9"/>
  <sheetViews>
    <sheetView zoomScale="120" zoomScaleNormal="120" workbookViewId="0">
      <selection activeCell="S8" sqref="S8"/>
    </sheetView>
  </sheetViews>
  <sheetFormatPr defaultColWidth="11.42578125" defaultRowHeight="14.25" customHeight="1" x14ac:dyDescent="0.25"/>
  <cols>
    <col min="1" max="1" width="25.7109375" customWidth="1"/>
    <col min="2" max="2" width="12" customWidth="1"/>
    <col min="3" max="3" width="2.7109375" customWidth="1"/>
    <col min="4" max="4" width="7" customWidth="1"/>
    <col min="5" max="8" width="6.42578125" customWidth="1"/>
    <col min="9" max="10" width="6.7109375" customWidth="1"/>
    <col min="11" max="13" width="8" customWidth="1"/>
    <col min="14" max="14" width="5.7109375" customWidth="1"/>
    <col min="15" max="15" width="7.28515625" customWidth="1"/>
    <col min="16" max="16" width="3.28515625" customWidth="1"/>
  </cols>
  <sheetData>
    <row r="1" spans="1:17" ht="15.75" x14ac:dyDescent="0.25">
      <c r="A1" s="1" t="s">
        <v>0</v>
      </c>
    </row>
    <row r="2" spans="1:17" ht="18" customHeight="1" x14ac:dyDescent="0.4">
      <c r="A2" s="2"/>
    </row>
    <row r="3" spans="1:17" ht="18" customHeight="1" thickBot="1" x14ac:dyDescent="0.3">
      <c r="A3" s="151" t="s">
        <v>126</v>
      </c>
    </row>
    <row r="4" spans="1:17" ht="15.75" thickBot="1" x14ac:dyDescent="0.3">
      <c r="A4" s="139" t="s">
        <v>48</v>
      </c>
    </row>
    <row r="5" spans="1:17" ht="15" x14ac:dyDescent="0.25">
      <c r="A5" s="67" t="s">
        <v>2</v>
      </c>
      <c r="B5" s="68" t="s">
        <v>3</v>
      </c>
      <c r="C5" s="68" t="s">
        <v>4</v>
      </c>
      <c r="D5" s="69" t="s">
        <v>5</v>
      </c>
      <c r="E5" s="69" t="s">
        <v>6</v>
      </c>
      <c r="F5" s="69" t="s">
        <v>7</v>
      </c>
      <c r="G5" s="69" t="s">
        <v>9</v>
      </c>
      <c r="H5" s="69" t="s">
        <v>49</v>
      </c>
      <c r="I5" s="69" t="s">
        <v>50</v>
      </c>
      <c r="J5" s="69" t="s">
        <v>51</v>
      </c>
      <c r="K5" s="69" t="s">
        <v>52</v>
      </c>
      <c r="L5" s="69" t="s">
        <v>53</v>
      </c>
      <c r="M5" s="69" t="s">
        <v>54</v>
      </c>
      <c r="N5" s="69" t="s">
        <v>55</v>
      </c>
      <c r="O5" s="70" t="s">
        <v>12</v>
      </c>
      <c r="P5" s="71" t="s">
        <v>14</v>
      </c>
    </row>
    <row r="6" spans="1:17" ht="23.25" x14ac:dyDescent="0.25">
      <c r="A6" s="119" t="s">
        <v>58</v>
      </c>
      <c r="B6" s="57" t="s">
        <v>23</v>
      </c>
      <c r="C6" s="72">
        <v>1</v>
      </c>
      <c r="D6" s="54">
        <v>7.7</v>
      </c>
      <c r="E6" s="54">
        <v>7.3</v>
      </c>
      <c r="F6" s="54">
        <v>7.7</v>
      </c>
      <c r="G6" s="55">
        <f>(D6+E6+F6)/3*2</f>
        <v>15.133333333333333</v>
      </c>
      <c r="H6" s="54">
        <v>7</v>
      </c>
      <c r="I6" s="54">
        <v>6.9</v>
      </c>
      <c r="J6" s="54">
        <v>7.2</v>
      </c>
      <c r="K6" s="55">
        <f>(H6+I6+J6)/3</f>
        <v>7.0333333333333341</v>
      </c>
      <c r="L6" s="54">
        <v>0</v>
      </c>
      <c r="M6" s="54">
        <v>0</v>
      </c>
      <c r="N6" s="54">
        <f>L6-M6</f>
        <v>0</v>
      </c>
      <c r="O6" s="55">
        <f>G6+K6+N6</f>
        <v>22.166666666666668</v>
      </c>
      <c r="P6" s="56">
        <f>RANK(O6,$O$6:$O$9,0)</f>
        <v>1</v>
      </c>
    </row>
    <row r="7" spans="1:17" ht="23.25" x14ac:dyDescent="0.25">
      <c r="A7" s="119" t="s">
        <v>57</v>
      </c>
      <c r="B7" s="57" t="s">
        <v>23</v>
      </c>
      <c r="C7" s="72">
        <v>1</v>
      </c>
      <c r="D7" s="54">
        <v>7.1</v>
      </c>
      <c r="E7" s="54">
        <v>6.9</v>
      </c>
      <c r="F7" s="54">
        <v>7.4</v>
      </c>
      <c r="G7" s="55">
        <f>(D7+E7+F7)/3*2</f>
        <v>14.266666666666666</v>
      </c>
      <c r="H7" s="54">
        <v>7.4</v>
      </c>
      <c r="I7" s="54">
        <v>7.7</v>
      </c>
      <c r="J7" s="54">
        <v>7.2</v>
      </c>
      <c r="K7" s="55">
        <f>(H7+I7+J7)/3</f>
        <v>7.4333333333333336</v>
      </c>
      <c r="L7" s="54">
        <v>0</v>
      </c>
      <c r="M7" s="54">
        <v>0</v>
      </c>
      <c r="N7" s="54">
        <f>L7-M7</f>
        <v>0</v>
      </c>
      <c r="O7" s="55">
        <f>G7+K7+N7</f>
        <v>21.7</v>
      </c>
      <c r="P7" s="56">
        <f>RANK(O7,$O$6:$O$9,0)</f>
        <v>2</v>
      </c>
    </row>
    <row r="8" spans="1:17" ht="23.25" x14ac:dyDescent="0.25">
      <c r="A8" s="119" t="s">
        <v>59</v>
      </c>
      <c r="B8" s="140" t="s">
        <v>34</v>
      </c>
      <c r="C8" s="72">
        <v>1</v>
      </c>
      <c r="D8" s="54">
        <v>6.7</v>
      </c>
      <c r="E8" s="54">
        <v>6.4</v>
      </c>
      <c r="F8" s="54">
        <v>6.6</v>
      </c>
      <c r="G8" s="55">
        <f>(D8+E8+F8)/3*2</f>
        <v>13.133333333333335</v>
      </c>
      <c r="H8" s="54">
        <v>6.4</v>
      </c>
      <c r="I8" s="54">
        <v>7</v>
      </c>
      <c r="J8" s="54">
        <v>7</v>
      </c>
      <c r="K8" s="55">
        <f>(H8+I8+J8)/3</f>
        <v>6.8</v>
      </c>
      <c r="L8" s="54">
        <v>0</v>
      </c>
      <c r="M8" s="54">
        <v>0</v>
      </c>
      <c r="N8" s="54">
        <f>L8-M8</f>
        <v>0</v>
      </c>
      <c r="O8" s="55">
        <f>G8+K8+N8</f>
        <v>19.933333333333334</v>
      </c>
      <c r="P8" s="56">
        <f>RANK(O8,$O$6:$O$9,0)</f>
        <v>3</v>
      </c>
    </row>
    <row r="9" spans="1:17" ht="23.25" x14ac:dyDescent="0.25">
      <c r="A9" s="119" t="s">
        <v>56</v>
      </c>
      <c r="B9" s="57" t="s">
        <v>19</v>
      </c>
      <c r="C9" s="72">
        <v>1</v>
      </c>
      <c r="D9" s="54">
        <v>6.5</v>
      </c>
      <c r="E9" s="54">
        <v>5.8</v>
      </c>
      <c r="F9" s="54">
        <v>6.3</v>
      </c>
      <c r="G9" s="55">
        <f>(D9+E9+F9)/3*2</f>
        <v>12.4</v>
      </c>
      <c r="H9" s="54">
        <v>6.1</v>
      </c>
      <c r="I9" s="54">
        <v>6.8</v>
      </c>
      <c r="J9" s="54">
        <v>6.5</v>
      </c>
      <c r="K9" s="55">
        <f>(H9+I9+J9)/3</f>
        <v>6.4666666666666659</v>
      </c>
      <c r="L9" s="54">
        <v>0</v>
      </c>
      <c r="M9" s="54">
        <v>0.9</v>
      </c>
      <c r="N9" s="54">
        <f>L9-M9</f>
        <v>-0.9</v>
      </c>
      <c r="O9" s="55">
        <f>G9+K9+N9</f>
        <v>17.966666666666669</v>
      </c>
      <c r="P9" s="56">
        <f>RANK(O9,$O$6:$O$9,0)</f>
        <v>4</v>
      </c>
    </row>
    <row r="10" spans="1:17" ht="6" customHeight="1" thickBot="1" x14ac:dyDescent="0.3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7" ht="15" x14ac:dyDescent="0.25">
      <c r="A11" s="139" t="s">
        <v>60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ht="15" x14ac:dyDescent="0.25">
      <c r="A12" s="67" t="s">
        <v>2</v>
      </c>
      <c r="B12" s="68" t="s">
        <v>3</v>
      </c>
      <c r="C12" s="68" t="s">
        <v>4</v>
      </c>
      <c r="D12" s="69" t="s">
        <v>5</v>
      </c>
      <c r="E12" s="69" t="s">
        <v>6</v>
      </c>
      <c r="F12" s="69" t="s">
        <v>7</v>
      </c>
      <c r="G12" s="69" t="s">
        <v>9</v>
      </c>
      <c r="H12" s="69" t="s">
        <v>49</v>
      </c>
      <c r="I12" s="69" t="s">
        <v>50</v>
      </c>
      <c r="J12" s="69" t="s">
        <v>51</v>
      </c>
      <c r="K12" s="69" t="s">
        <v>52</v>
      </c>
      <c r="L12" s="69" t="s">
        <v>53</v>
      </c>
      <c r="M12" s="69" t="s">
        <v>54</v>
      </c>
      <c r="N12" s="69" t="s">
        <v>55</v>
      </c>
      <c r="O12" s="70" t="s">
        <v>12</v>
      </c>
      <c r="P12" s="71" t="s">
        <v>14</v>
      </c>
    </row>
    <row r="13" spans="1:17" ht="15" x14ac:dyDescent="0.25">
      <c r="A13" s="119" t="s">
        <v>62</v>
      </c>
      <c r="B13" s="57" t="s">
        <v>23</v>
      </c>
      <c r="C13" s="72">
        <v>1</v>
      </c>
      <c r="D13" s="54">
        <v>7.5</v>
      </c>
      <c r="E13" s="54">
        <v>7.9</v>
      </c>
      <c r="F13" s="54">
        <v>8</v>
      </c>
      <c r="G13" s="55">
        <f>(D13+E13+F13)/3*2</f>
        <v>15.6</v>
      </c>
      <c r="H13" s="54">
        <v>7.3</v>
      </c>
      <c r="I13" s="54">
        <v>7.1</v>
      </c>
      <c r="J13" s="54">
        <v>7.3</v>
      </c>
      <c r="K13" s="55">
        <f>(H13+I13+J13)/3</f>
        <v>7.2333333333333334</v>
      </c>
      <c r="L13" s="54">
        <v>0</v>
      </c>
      <c r="M13" s="54">
        <v>0</v>
      </c>
      <c r="N13" s="54">
        <f>L13-M13</f>
        <v>0</v>
      </c>
      <c r="O13" s="55">
        <f>G13+K13+N13</f>
        <v>22.833333333333332</v>
      </c>
      <c r="P13" s="56">
        <f>RANK(O13,$O$13:$O$15,0)</f>
        <v>1</v>
      </c>
    </row>
    <row r="14" spans="1:17" ht="22.5" customHeight="1" x14ac:dyDescent="0.25">
      <c r="A14" s="142" t="s">
        <v>124</v>
      </c>
      <c r="B14" s="57" t="s">
        <v>34</v>
      </c>
      <c r="C14" s="72">
        <v>1</v>
      </c>
      <c r="D14" s="54">
        <v>6.8</v>
      </c>
      <c r="E14" s="54">
        <v>7.3</v>
      </c>
      <c r="F14" s="54">
        <v>7</v>
      </c>
      <c r="G14" s="55">
        <f>(D14+E14+F14)/3*2</f>
        <v>14.066666666666668</v>
      </c>
      <c r="H14" s="54">
        <v>6.8</v>
      </c>
      <c r="I14" s="54">
        <v>6.8</v>
      </c>
      <c r="J14" s="54">
        <v>7.1</v>
      </c>
      <c r="K14" s="55">
        <f>(H14+I14+J14)/3</f>
        <v>6.8999999999999995</v>
      </c>
      <c r="L14" s="54">
        <v>0</v>
      </c>
      <c r="M14" s="54">
        <v>0.9</v>
      </c>
      <c r="N14" s="54">
        <f>L14-M14</f>
        <v>-0.9</v>
      </c>
      <c r="O14" s="55">
        <f>G14+K14+N14</f>
        <v>20.06666666666667</v>
      </c>
      <c r="P14" s="56">
        <f>RANK(O14,$O$13:$O$15,0)</f>
        <v>2</v>
      </c>
    </row>
    <row r="15" spans="1:17" ht="22.5" x14ac:dyDescent="0.25">
      <c r="A15" s="119" t="s">
        <v>61</v>
      </c>
      <c r="B15" s="57" t="s">
        <v>34</v>
      </c>
      <c r="C15" s="72">
        <v>1</v>
      </c>
      <c r="D15" s="54">
        <v>6</v>
      </c>
      <c r="E15" s="54">
        <v>5.5</v>
      </c>
      <c r="F15" s="54">
        <v>6.5</v>
      </c>
      <c r="G15" s="55">
        <f>(D15+E15+F15)/3*2</f>
        <v>12</v>
      </c>
      <c r="H15" s="54">
        <v>6</v>
      </c>
      <c r="I15" s="54">
        <v>6.6</v>
      </c>
      <c r="J15" s="54">
        <v>6.7</v>
      </c>
      <c r="K15" s="55">
        <f>(H15+I15+J15)/3</f>
        <v>6.4333333333333336</v>
      </c>
      <c r="L15" s="54">
        <v>0</v>
      </c>
      <c r="M15" s="54">
        <v>2.2999999999999998</v>
      </c>
      <c r="N15" s="54">
        <f>L15-M15</f>
        <v>-2.2999999999999998</v>
      </c>
      <c r="O15" s="55">
        <f>G15+K15+N15</f>
        <v>16.133333333333333</v>
      </c>
      <c r="P15" s="56">
        <f>RANK(O15,$O$13:$O$15,0)</f>
        <v>3</v>
      </c>
    </row>
    <row r="16" spans="1:17" ht="6.75" customHeight="1" x14ac:dyDescent="0.25">
      <c r="A16" s="152"/>
      <c r="B16" s="153"/>
      <c r="C16" s="150"/>
      <c r="D16" s="154"/>
      <c r="E16" s="154"/>
      <c r="F16" s="154"/>
      <c r="G16" s="155"/>
      <c r="H16" s="154"/>
      <c r="I16" s="154"/>
      <c r="J16" s="154"/>
      <c r="K16" s="155"/>
      <c r="L16" s="154"/>
      <c r="M16" s="154"/>
      <c r="N16" s="154"/>
      <c r="O16" s="155"/>
      <c r="P16" s="156"/>
      <c r="Q16" s="143"/>
    </row>
    <row r="17" spans="1:17" ht="15.75" thickBot="1" x14ac:dyDescent="0.3">
      <c r="A17" s="157" t="s">
        <v>127</v>
      </c>
      <c r="B17" s="153"/>
      <c r="C17" s="150"/>
      <c r="D17" s="154"/>
      <c r="E17" s="154"/>
      <c r="F17" s="154"/>
      <c r="G17" s="155"/>
      <c r="H17" s="154"/>
      <c r="I17" s="154"/>
      <c r="J17" s="154"/>
      <c r="K17" s="155"/>
      <c r="L17" s="154"/>
      <c r="M17" s="154"/>
      <c r="N17" s="154"/>
      <c r="O17" s="155"/>
      <c r="P17" s="156"/>
      <c r="Q17" s="143"/>
    </row>
    <row r="18" spans="1:17" ht="14.25" customHeight="1" thickBot="1" x14ac:dyDescent="0.3">
      <c r="A18" s="139" t="s">
        <v>48</v>
      </c>
    </row>
    <row r="19" spans="1:17" ht="14.25" customHeight="1" x14ac:dyDescent="0.25">
      <c r="A19" s="67" t="s">
        <v>2</v>
      </c>
      <c r="B19" s="68" t="s">
        <v>3</v>
      </c>
      <c r="C19" s="68" t="s">
        <v>4</v>
      </c>
      <c r="D19" s="69" t="s">
        <v>5</v>
      </c>
      <c r="E19" s="69" t="s">
        <v>6</v>
      </c>
      <c r="F19" s="69" t="s">
        <v>7</v>
      </c>
      <c r="G19" s="69" t="s">
        <v>9</v>
      </c>
      <c r="H19" s="69" t="s">
        <v>49</v>
      </c>
      <c r="I19" s="69" t="s">
        <v>50</v>
      </c>
      <c r="J19" s="69" t="s">
        <v>51</v>
      </c>
      <c r="K19" s="69" t="s">
        <v>52</v>
      </c>
      <c r="L19" s="69" t="s">
        <v>53</v>
      </c>
      <c r="M19" s="69" t="s">
        <v>54</v>
      </c>
      <c r="N19" s="69" t="s">
        <v>55</v>
      </c>
      <c r="O19" s="70" t="s">
        <v>12</v>
      </c>
      <c r="P19" s="71" t="s">
        <v>14</v>
      </c>
    </row>
    <row r="20" spans="1:17" ht="23.45" customHeight="1" x14ac:dyDescent="0.25">
      <c r="A20" s="119" t="s">
        <v>58</v>
      </c>
      <c r="B20" s="57" t="s">
        <v>23</v>
      </c>
      <c r="C20" s="72">
        <v>1</v>
      </c>
      <c r="D20" s="54">
        <v>7.8</v>
      </c>
      <c r="E20" s="54">
        <v>7.6</v>
      </c>
      <c r="F20" s="54">
        <v>7.7</v>
      </c>
      <c r="G20" s="55">
        <f>(D20+E20+F20)/3*2</f>
        <v>15.399999999999999</v>
      </c>
      <c r="H20" s="54">
        <v>7.9</v>
      </c>
      <c r="I20" s="54">
        <v>7.4</v>
      </c>
      <c r="J20" s="54">
        <v>7.2</v>
      </c>
      <c r="K20" s="55">
        <f>(H20+I20+J20)/3</f>
        <v>7.5</v>
      </c>
      <c r="L20" s="54">
        <v>0</v>
      </c>
      <c r="M20" s="54">
        <v>0</v>
      </c>
      <c r="N20" s="54">
        <f>L20-M20</f>
        <v>0</v>
      </c>
      <c r="O20" s="55">
        <f>G20+K20+N20</f>
        <v>22.9</v>
      </c>
      <c r="P20" s="56">
        <f>RANK(O20,$O$20:$O$23,0)</f>
        <v>1</v>
      </c>
    </row>
    <row r="21" spans="1:17" ht="23.45" customHeight="1" x14ac:dyDescent="0.25">
      <c r="A21" s="119" t="s">
        <v>57</v>
      </c>
      <c r="B21" s="57" t="s">
        <v>23</v>
      </c>
      <c r="C21" s="72">
        <v>1</v>
      </c>
      <c r="D21" s="54">
        <v>6</v>
      </c>
      <c r="E21" s="54">
        <v>6</v>
      </c>
      <c r="F21" s="54">
        <v>6.3</v>
      </c>
      <c r="G21" s="55">
        <f>(D21+E21+F21)/3*2</f>
        <v>12.200000000000001</v>
      </c>
      <c r="H21" s="54">
        <v>7</v>
      </c>
      <c r="I21" s="54">
        <v>7.3</v>
      </c>
      <c r="J21" s="54">
        <v>7.5</v>
      </c>
      <c r="K21" s="55">
        <f>(H21+I21+J21)/3</f>
        <v>7.2666666666666666</v>
      </c>
      <c r="L21" s="54">
        <v>0</v>
      </c>
      <c r="M21" s="54">
        <v>0.3</v>
      </c>
      <c r="N21" s="54">
        <f>L21-M21</f>
        <v>-0.3</v>
      </c>
      <c r="O21" s="55">
        <f>G21+K21+N21</f>
        <v>19.166666666666668</v>
      </c>
      <c r="P21" s="56">
        <f>RANK(O21,$O$20:$O$23,0)</f>
        <v>2</v>
      </c>
    </row>
    <row r="22" spans="1:17" ht="23.45" customHeight="1" x14ac:dyDescent="0.25">
      <c r="A22" s="119" t="s">
        <v>59</v>
      </c>
      <c r="B22" s="140" t="s">
        <v>34</v>
      </c>
      <c r="C22" s="72">
        <v>1</v>
      </c>
      <c r="D22" s="54">
        <v>5.7</v>
      </c>
      <c r="E22" s="54">
        <v>5.8</v>
      </c>
      <c r="F22" s="54">
        <v>6.3</v>
      </c>
      <c r="G22" s="55">
        <f>(D22+E22+F22)/3*2</f>
        <v>11.866666666666667</v>
      </c>
      <c r="H22" s="54">
        <v>6.7</v>
      </c>
      <c r="I22" s="54">
        <v>7</v>
      </c>
      <c r="J22" s="54">
        <v>7</v>
      </c>
      <c r="K22" s="55">
        <f>(H22+I22+J22)/3</f>
        <v>6.8999999999999995</v>
      </c>
      <c r="L22" s="54">
        <v>0</v>
      </c>
      <c r="M22" s="54">
        <v>0</v>
      </c>
      <c r="N22" s="54">
        <f>L22-M22</f>
        <v>0</v>
      </c>
      <c r="O22" s="55">
        <f>G22+K22+N22</f>
        <v>18.766666666666666</v>
      </c>
      <c r="P22" s="56">
        <f>RANK(O22,$O$20:$O$23,0)</f>
        <v>3</v>
      </c>
    </row>
    <row r="23" spans="1:17" ht="23.45" customHeight="1" x14ac:dyDescent="0.25">
      <c r="A23" s="119" t="s">
        <v>56</v>
      </c>
      <c r="B23" s="57" t="s">
        <v>19</v>
      </c>
      <c r="C23" s="72">
        <v>1</v>
      </c>
      <c r="D23" s="54">
        <v>6</v>
      </c>
      <c r="E23" s="54">
        <v>5.5</v>
      </c>
      <c r="F23" s="54">
        <v>5.2</v>
      </c>
      <c r="G23" s="55">
        <f>(D23+E23+F23)/3*2</f>
        <v>11.133333333333333</v>
      </c>
      <c r="H23" s="54">
        <v>6</v>
      </c>
      <c r="I23" s="54">
        <v>6.6</v>
      </c>
      <c r="J23" s="54">
        <v>7.1</v>
      </c>
      <c r="K23" s="55">
        <f>(H23+I23+J23)/3</f>
        <v>6.5666666666666664</v>
      </c>
      <c r="L23" s="54">
        <v>0</v>
      </c>
      <c r="M23" s="54">
        <v>1.2</v>
      </c>
      <c r="N23" s="54">
        <f>L23-M23</f>
        <v>-1.2</v>
      </c>
      <c r="O23" s="55">
        <f>G23+K23+N23</f>
        <v>16.5</v>
      </c>
      <c r="P23" s="56">
        <f>RANK(O23,$O$20:$O$23,0)</f>
        <v>4</v>
      </c>
    </row>
    <row r="24" spans="1:17" ht="23.45" customHeight="1" thickBot="1" x14ac:dyDescent="0.3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7" ht="23.45" customHeight="1" thickBot="1" x14ac:dyDescent="0.3">
      <c r="A25" s="139" t="s">
        <v>60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1:17" ht="23.45" customHeight="1" x14ac:dyDescent="0.25">
      <c r="A26" s="67" t="s">
        <v>2</v>
      </c>
      <c r="B26" s="68" t="s">
        <v>3</v>
      </c>
      <c r="C26" s="68" t="s">
        <v>4</v>
      </c>
      <c r="D26" s="69" t="s">
        <v>5</v>
      </c>
      <c r="E26" s="69" t="s">
        <v>6</v>
      </c>
      <c r="F26" s="69" t="s">
        <v>7</v>
      </c>
      <c r="G26" s="69" t="s">
        <v>9</v>
      </c>
      <c r="H26" s="69" t="s">
        <v>49</v>
      </c>
      <c r="I26" s="69" t="s">
        <v>50</v>
      </c>
      <c r="J26" s="69" t="s">
        <v>51</v>
      </c>
      <c r="K26" s="69" t="s">
        <v>52</v>
      </c>
      <c r="L26" s="69" t="s">
        <v>53</v>
      </c>
      <c r="M26" s="69" t="s">
        <v>54</v>
      </c>
      <c r="N26" s="69" t="s">
        <v>55</v>
      </c>
      <c r="O26" s="70" t="s">
        <v>12</v>
      </c>
      <c r="P26" s="71" t="s">
        <v>14</v>
      </c>
    </row>
    <row r="27" spans="1:17" ht="23.45" customHeight="1" x14ac:dyDescent="0.25">
      <c r="A27" s="119" t="s">
        <v>62</v>
      </c>
      <c r="B27" s="57" t="s">
        <v>23</v>
      </c>
      <c r="C27" s="72">
        <v>1</v>
      </c>
      <c r="D27" s="54">
        <v>7.9</v>
      </c>
      <c r="E27" s="54">
        <v>8.1999999999999993</v>
      </c>
      <c r="F27" s="54">
        <v>8.1</v>
      </c>
      <c r="G27" s="55">
        <f>(D27+E27+F27)/3*2</f>
        <v>16.133333333333336</v>
      </c>
      <c r="H27" s="54">
        <v>7.6</v>
      </c>
      <c r="I27" s="54">
        <v>7.3</v>
      </c>
      <c r="J27" s="54">
        <v>7.5</v>
      </c>
      <c r="K27" s="55">
        <f>(H27+I27+J27)/3</f>
        <v>7.4666666666666659</v>
      </c>
      <c r="L27" s="54">
        <v>0</v>
      </c>
      <c r="M27" s="54">
        <v>0</v>
      </c>
      <c r="N27" s="54">
        <f>L27-M27</f>
        <v>0</v>
      </c>
      <c r="O27" s="55">
        <f>G27+K27+N27</f>
        <v>23.6</v>
      </c>
      <c r="P27" s="56">
        <f>RANK(O27,$O$27:$O$29,0)</f>
        <v>1</v>
      </c>
    </row>
    <row r="28" spans="1:17" ht="23.45" customHeight="1" x14ac:dyDescent="0.25">
      <c r="A28" s="142" t="s">
        <v>124</v>
      </c>
      <c r="B28" s="57" t="s">
        <v>34</v>
      </c>
      <c r="C28" s="72">
        <v>1</v>
      </c>
      <c r="D28" s="54">
        <v>7.2</v>
      </c>
      <c r="E28" s="54">
        <v>6.6</v>
      </c>
      <c r="F28" s="54">
        <v>6.9</v>
      </c>
      <c r="G28" s="55">
        <f>(D28+E28+F28)/3*2</f>
        <v>13.800000000000002</v>
      </c>
      <c r="H28" s="54">
        <v>6.4</v>
      </c>
      <c r="I28" s="54">
        <v>6.7</v>
      </c>
      <c r="J28" s="54">
        <v>7.1</v>
      </c>
      <c r="K28" s="55">
        <f>(H28+I28+J28)/3</f>
        <v>6.7333333333333343</v>
      </c>
      <c r="L28" s="54">
        <v>0</v>
      </c>
      <c r="M28" s="54">
        <v>0.6</v>
      </c>
      <c r="N28" s="54">
        <f>L28-M28</f>
        <v>-0.6</v>
      </c>
      <c r="O28" s="55">
        <f>G28+K28+N28</f>
        <v>19.933333333333337</v>
      </c>
      <c r="P28" s="56">
        <f>RANK(O28,$O$27:$O$29,0)</f>
        <v>2</v>
      </c>
    </row>
    <row r="29" spans="1:17" ht="23.45" customHeight="1" x14ac:dyDescent="0.25">
      <c r="A29" s="119" t="s">
        <v>61</v>
      </c>
      <c r="B29" s="57" t="s">
        <v>34</v>
      </c>
      <c r="C29" s="72">
        <v>1</v>
      </c>
      <c r="D29" s="54">
        <v>5.7</v>
      </c>
      <c r="E29" s="54">
        <v>5</v>
      </c>
      <c r="F29" s="54">
        <v>5.9</v>
      </c>
      <c r="G29" s="55">
        <f>(D29+E29+F29)/3*2</f>
        <v>11.066666666666668</v>
      </c>
      <c r="H29" s="54">
        <v>5.9</v>
      </c>
      <c r="I29" s="54">
        <v>6.7</v>
      </c>
      <c r="J29" s="54">
        <v>6.6</v>
      </c>
      <c r="K29" s="55">
        <f>(H29+I29+J29)/3</f>
        <v>6.4000000000000012</v>
      </c>
      <c r="L29" s="54">
        <v>0</v>
      </c>
      <c r="M29" s="54">
        <v>1.3</v>
      </c>
      <c r="N29" s="54">
        <f>L29-M29</f>
        <v>-1.3</v>
      </c>
      <c r="O29" s="55">
        <f>G29+K29+N29</f>
        <v>16.166666666666668</v>
      </c>
      <c r="P29" s="56">
        <f>RANK(O29,$O$27:$O$29,0)</f>
        <v>3</v>
      </c>
    </row>
  </sheetData>
  <autoFilter ref="A5:P9" xr:uid="{00000000-0001-0000-0500-000000000000}">
    <sortState xmlns:xlrd2="http://schemas.microsoft.com/office/spreadsheetml/2017/richdata2" ref="A6:P9">
      <sortCondition ref="P5:P9"/>
    </sortState>
  </autoFilter>
  <pageMargins left="0.84027777777777801" right="0.25" top="0.75" bottom="0.75" header="0.511811023622047" footer="0.511811023622047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935F-7CF2-444D-8845-5B549A3112AA}">
  <dimension ref="A1:Q22"/>
  <sheetViews>
    <sheetView workbookViewId="0">
      <selection activeCell="S7" sqref="S7"/>
    </sheetView>
  </sheetViews>
  <sheetFormatPr defaultColWidth="11.42578125" defaultRowHeight="15" x14ac:dyDescent="0.25"/>
  <cols>
    <col min="2" max="2" width="10.42578125" customWidth="1"/>
    <col min="3" max="3" width="8.28515625" customWidth="1"/>
    <col min="4" max="6" width="7.5703125" bestFit="1" customWidth="1"/>
    <col min="7" max="7" width="8" customWidth="1"/>
    <col min="8" max="8" width="6.5703125" customWidth="1"/>
    <col min="9" max="9" width="6.7109375" customWidth="1"/>
    <col min="10" max="10" width="6.5703125" customWidth="1"/>
    <col min="11" max="11" width="6.28515625" customWidth="1"/>
    <col min="12" max="12" width="5.85546875" customWidth="1"/>
    <col min="13" max="13" width="6.28515625" customWidth="1"/>
    <col min="14" max="14" width="6" customWidth="1"/>
    <col min="15" max="15" width="8.140625" customWidth="1"/>
    <col min="16" max="16" width="6" customWidth="1"/>
    <col min="17" max="17" width="3.140625" customWidth="1"/>
  </cols>
  <sheetData>
    <row r="1" spans="1:17" ht="15.75" x14ac:dyDescent="0.25">
      <c r="A1" s="1" t="s">
        <v>0</v>
      </c>
    </row>
    <row r="2" spans="1:17" ht="26.25" x14ac:dyDescent="0.4">
      <c r="A2" s="2"/>
    </row>
    <row r="3" spans="1:17" ht="15.75" thickBot="1" x14ac:dyDescent="0.3">
      <c r="A3" s="151"/>
    </row>
    <row r="4" spans="1:17" ht="15.75" thickBot="1" x14ac:dyDescent="0.3">
      <c r="A4" s="139" t="s">
        <v>48</v>
      </c>
    </row>
    <row r="5" spans="1:17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9</v>
      </c>
      <c r="H5" s="9" t="s">
        <v>49</v>
      </c>
      <c r="I5" s="9" t="s">
        <v>50</v>
      </c>
      <c r="J5" s="9" t="s">
        <v>51</v>
      </c>
      <c r="K5" s="9" t="s">
        <v>52</v>
      </c>
      <c r="L5" s="9" t="s">
        <v>53</v>
      </c>
      <c r="M5" s="9" t="s">
        <v>54</v>
      </c>
      <c r="N5" s="9" t="s">
        <v>55</v>
      </c>
      <c r="O5" s="9" t="s">
        <v>12</v>
      </c>
      <c r="P5" s="9" t="s">
        <v>72</v>
      </c>
      <c r="Q5" s="9" t="s">
        <v>14</v>
      </c>
    </row>
    <row r="6" spans="1:17" x14ac:dyDescent="0.25">
      <c r="A6" s="167" t="s">
        <v>56</v>
      </c>
      <c r="B6" s="165" t="s">
        <v>19</v>
      </c>
      <c r="C6" s="53" t="s">
        <v>128</v>
      </c>
      <c r="D6" s="54">
        <v>6.5</v>
      </c>
      <c r="E6" s="54">
        <v>5.8</v>
      </c>
      <c r="F6" s="54">
        <v>6.3</v>
      </c>
      <c r="G6" s="55">
        <f t="shared" ref="G6:G13" si="0">(D6+E6+F6)/3*2</f>
        <v>12.4</v>
      </c>
      <c r="H6" s="54">
        <v>6.1</v>
      </c>
      <c r="I6" s="54">
        <v>6.8</v>
      </c>
      <c r="J6" s="54">
        <v>6.5</v>
      </c>
      <c r="K6" s="55">
        <f t="shared" ref="K6:K13" si="1">(H6+I6+J6)/3</f>
        <v>6.4666666666666659</v>
      </c>
      <c r="L6" s="54">
        <v>0</v>
      </c>
      <c r="M6" s="54">
        <v>0.9</v>
      </c>
      <c r="N6" s="54">
        <f t="shared" ref="N6:N13" si="2">L6-M6</f>
        <v>-0.9</v>
      </c>
      <c r="O6" s="55">
        <f t="shared" ref="O6:O13" si="3">G6+K6+N6</f>
        <v>17.966666666666669</v>
      </c>
      <c r="P6" s="162">
        <f>(O6+O7)/2</f>
        <v>17.233333333333334</v>
      </c>
      <c r="Q6" s="158">
        <v>4</v>
      </c>
    </row>
    <row r="7" spans="1:17" x14ac:dyDescent="0.25">
      <c r="A7" s="168"/>
      <c r="B7" s="166"/>
      <c r="C7" s="53" t="s">
        <v>129</v>
      </c>
      <c r="D7" s="54">
        <v>6</v>
      </c>
      <c r="E7" s="54">
        <v>5.5</v>
      </c>
      <c r="F7" s="54">
        <v>5.2</v>
      </c>
      <c r="G7" s="55">
        <f t="shared" si="0"/>
        <v>11.133333333333333</v>
      </c>
      <c r="H7" s="54">
        <v>6</v>
      </c>
      <c r="I7" s="54">
        <v>6.6</v>
      </c>
      <c r="J7" s="54">
        <v>7.1</v>
      </c>
      <c r="K7" s="55">
        <f t="shared" si="1"/>
        <v>6.5666666666666664</v>
      </c>
      <c r="L7" s="54">
        <v>0</v>
      </c>
      <c r="M7" s="54">
        <v>1.2</v>
      </c>
      <c r="N7" s="54">
        <f t="shared" si="2"/>
        <v>-1.2</v>
      </c>
      <c r="O7" s="55">
        <f t="shared" si="3"/>
        <v>16.5</v>
      </c>
      <c r="P7" s="162"/>
      <c r="Q7" s="159"/>
    </row>
    <row r="8" spans="1:17" x14ac:dyDescent="0.25">
      <c r="A8" s="167" t="s">
        <v>57</v>
      </c>
      <c r="B8" s="165" t="s">
        <v>23</v>
      </c>
      <c r="C8" s="53" t="s">
        <v>128</v>
      </c>
      <c r="D8" s="54">
        <v>7.1</v>
      </c>
      <c r="E8" s="54">
        <v>6.9</v>
      </c>
      <c r="F8" s="54">
        <v>7.4</v>
      </c>
      <c r="G8" s="55">
        <f t="shared" si="0"/>
        <v>14.266666666666666</v>
      </c>
      <c r="H8" s="54">
        <v>7.4</v>
      </c>
      <c r="I8" s="54">
        <v>7.7</v>
      </c>
      <c r="J8" s="54">
        <v>7.2</v>
      </c>
      <c r="K8" s="55">
        <f t="shared" si="1"/>
        <v>7.4333333333333336</v>
      </c>
      <c r="L8" s="54">
        <v>0</v>
      </c>
      <c r="M8" s="54">
        <v>0</v>
      </c>
      <c r="N8" s="54">
        <f t="shared" si="2"/>
        <v>0</v>
      </c>
      <c r="O8" s="55">
        <f t="shared" si="3"/>
        <v>21.7</v>
      </c>
      <c r="P8" s="162">
        <f t="shared" ref="P8" si="4">(O8+O9)/2</f>
        <v>20.433333333333334</v>
      </c>
      <c r="Q8" s="158">
        <v>2</v>
      </c>
    </row>
    <row r="9" spans="1:17" x14ac:dyDescent="0.25">
      <c r="A9" s="168"/>
      <c r="B9" s="166"/>
      <c r="C9" s="53" t="s">
        <v>129</v>
      </c>
      <c r="D9" s="54">
        <v>6</v>
      </c>
      <c r="E9" s="54">
        <v>6</v>
      </c>
      <c r="F9" s="54">
        <v>6.3</v>
      </c>
      <c r="G9" s="55">
        <f t="shared" si="0"/>
        <v>12.200000000000001</v>
      </c>
      <c r="H9" s="54">
        <v>7</v>
      </c>
      <c r="I9" s="54">
        <v>7.3</v>
      </c>
      <c r="J9" s="54">
        <v>7.5</v>
      </c>
      <c r="K9" s="55">
        <f t="shared" si="1"/>
        <v>7.2666666666666666</v>
      </c>
      <c r="L9" s="54">
        <v>0</v>
      </c>
      <c r="M9" s="54">
        <v>0.3</v>
      </c>
      <c r="N9" s="54">
        <f t="shared" si="2"/>
        <v>-0.3</v>
      </c>
      <c r="O9" s="55">
        <f t="shared" si="3"/>
        <v>19.166666666666668</v>
      </c>
      <c r="P9" s="162"/>
      <c r="Q9" s="159"/>
    </row>
    <row r="10" spans="1:17" x14ac:dyDescent="0.25">
      <c r="A10" s="167" t="s">
        <v>58</v>
      </c>
      <c r="B10" s="165" t="s">
        <v>23</v>
      </c>
      <c r="C10" s="53" t="s">
        <v>128</v>
      </c>
      <c r="D10" s="54">
        <v>7.7</v>
      </c>
      <c r="E10" s="54">
        <v>7.3</v>
      </c>
      <c r="F10" s="54">
        <v>7.7</v>
      </c>
      <c r="G10" s="55">
        <f t="shared" si="0"/>
        <v>15.133333333333333</v>
      </c>
      <c r="H10" s="54">
        <v>7</v>
      </c>
      <c r="I10" s="54">
        <v>6.9</v>
      </c>
      <c r="J10" s="54">
        <v>7.2</v>
      </c>
      <c r="K10" s="55">
        <f t="shared" si="1"/>
        <v>7.0333333333333341</v>
      </c>
      <c r="L10" s="54">
        <v>0</v>
      </c>
      <c r="M10" s="54">
        <v>0</v>
      </c>
      <c r="N10" s="54">
        <f t="shared" si="2"/>
        <v>0</v>
      </c>
      <c r="O10" s="55">
        <f t="shared" si="3"/>
        <v>22.166666666666668</v>
      </c>
      <c r="P10" s="162">
        <f>(O10+O11)/2</f>
        <v>22.533333333333331</v>
      </c>
      <c r="Q10" s="158">
        <v>1</v>
      </c>
    </row>
    <row r="11" spans="1:17" x14ac:dyDescent="0.25">
      <c r="A11" s="168"/>
      <c r="B11" s="166"/>
      <c r="C11" s="53" t="s">
        <v>129</v>
      </c>
      <c r="D11" s="54">
        <v>7.8</v>
      </c>
      <c r="E11" s="54">
        <v>7.6</v>
      </c>
      <c r="F11" s="54">
        <v>7.7</v>
      </c>
      <c r="G11" s="55">
        <f t="shared" si="0"/>
        <v>15.399999999999999</v>
      </c>
      <c r="H11" s="54">
        <v>7.9</v>
      </c>
      <c r="I11" s="54">
        <v>7.4</v>
      </c>
      <c r="J11" s="54">
        <v>7.2</v>
      </c>
      <c r="K11" s="55">
        <f t="shared" si="1"/>
        <v>7.5</v>
      </c>
      <c r="L11" s="54">
        <v>0</v>
      </c>
      <c r="M11" s="54">
        <v>0</v>
      </c>
      <c r="N11" s="54">
        <f t="shared" si="2"/>
        <v>0</v>
      </c>
      <c r="O11" s="55">
        <f t="shared" si="3"/>
        <v>22.9</v>
      </c>
      <c r="P11" s="162"/>
      <c r="Q11" s="159"/>
    </row>
    <row r="12" spans="1:17" x14ac:dyDescent="0.25">
      <c r="A12" s="167" t="s">
        <v>59</v>
      </c>
      <c r="B12" s="179" t="s">
        <v>34</v>
      </c>
      <c r="C12" s="53" t="s">
        <v>128</v>
      </c>
      <c r="D12" s="54">
        <v>6.7</v>
      </c>
      <c r="E12" s="54">
        <v>6.4</v>
      </c>
      <c r="F12" s="54">
        <v>6.6</v>
      </c>
      <c r="G12" s="55">
        <f t="shared" si="0"/>
        <v>13.133333333333335</v>
      </c>
      <c r="H12" s="54">
        <v>6.4</v>
      </c>
      <c r="I12" s="54">
        <v>7</v>
      </c>
      <c r="J12" s="54">
        <v>7</v>
      </c>
      <c r="K12" s="55">
        <f t="shared" si="1"/>
        <v>6.8</v>
      </c>
      <c r="L12" s="54">
        <v>0</v>
      </c>
      <c r="M12" s="54">
        <v>0</v>
      </c>
      <c r="N12" s="54">
        <f t="shared" si="2"/>
        <v>0</v>
      </c>
      <c r="O12" s="55">
        <f t="shared" si="3"/>
        <v>19.933333333333334</v>
      </c>
      <c r="P12" s="162">
        <f>(O12+O13)/2</f>
        <v>19.350000000000001</v>
      </c>
      <c r="Q12" s="158">
        <v>3</v>
      </c>
    </row>
    <row r="13" spans="1:17" x14ac:dyDescent="0.25">
      <c r="A13" s="168"/>
      <c r="B13" s="180"/>
      <c r="C13" s="53" t="s">
        <v>129</v>
      </c>
      <c r="D13" s="54">
        <v>5.7</v>
      </c>
      <c r="E13" s="54">
        <v>5.8</v>
      </c>
      <c r="F13" s="54">
        <v>6.3</v>
      </c>
      <c r="G13" s="55">
        <f t="shared" si="0"/>
        <v>11.866666666666667</v>
      </c>
      <c r="H13" s="54">
        <v>6.7</v>
      </c>
      <c r="I13" s="54">
        <v>7</v>
      </c>
      <c r="J13" s="54">
        <v>7</v>
      </c>
      <c r="K13" s="55">
        <f t="shared" si="1"/>
        <v>6.8999999999999995</v>
      </c>
      <c r="L13" s="54">
        <v>0</v>
      </c>
      <c r="M13" s="54">
        <v>0</v>
      </c>
      <c r="N13" s="54">
        <f t="shared" si="2"/>
        <v>0</v>
      </c>
      <c r="O13" s="55">
        <f t="shared" si="3"/>
        <v>18.766666666666666</v>
      </c>
      <c r="P13" s="162"/>
      <c r="Q13" s="159"/>
    </row>
    <row r="14" spans="1:17" ht="15.75" thickBot="1" x14ac:dyDescent="0.3">
      <c r="A14" s="73"/>
      <c r="B14" s="73"/>
      <c r="C14" s="76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 ht="15.75" thickBot="1" x14ac:dyDescent="0.3">
      <c r="A15" s="139" t="s">
        <v>60</v>
      </c>
      <c r="B15" s="73"/>
      <c r="C15" s="76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x14ac:dyDescent="0.25">
      <c r="A16" s="9" t="s">
        <v>2</v>
      </c>
      <c r="B16" s="9" t="s">
        <v>3</v>
      </c>
      <c r="C16" s="82" t="s">
        <v>4</v>
      </c>
      <c r="D16" s="9" t="s">
        <v>5</v>
      </c>
      <c r="E16" s="9" t="s">
        <v>6</v>
      </c>
      <c r="F16" s="9" t="s">
        <v>7</v>
      </c>
      <c r="G16" s="9" t="s">
        <v>9</v>
      </c>
      <c r="H16" s="9" t="s">
        <v>49</v>
      </c>
      <c r="I16" s="9" t="s">
        <v>50</v>
      </c>
      <c r="J16" s="9" t="s">
        <v>51</v>
      </c>
      <c r="K16" s="9" t="s">
        <v>52</v>
      </c>
      <c r="L16" s="9" t="s">
        <v>53</v>
      </c>
      <c r="M16" s="9" t="s">
        <v>54</v>
      </c>
      <c r="N16" s="9" t="s">
        <v>55</v>
      </c>
      <c r="O16" s="9" t="s">
        <v>12</v>
      </c>
      <c r="P16" s="9" t="s">
        <v>72</v>
      </c>
      <c r="Q16" s="9" t="s">
        <v>14</v>
      </c>
    </row>
    <row r="17" spans="1:17" x14ac:dyDescent="0.25">
      <c r="A17" s="163" t="s">
        <v>124</v>
      </c>
      <c r="B17" s="165" t="s">
        <v>34</v>
      </c>
      <c r="C17" s="53" t="s">
        <v>128</v>
      </c>
      <c r="D17" s="54">
        <v>6.8</v>
      </c>
      <c r="E17" s="54">
        <v>7.3</v>
      </c>
      <c r="F17" s="54">
        <v>7</v>
      </c>
      <c r="G17" s="55">
        <f t="shared" ref="G17:G22" si="5">(D17+E17+F17)/3*2</f>
        <v>14.066666666666668</v>
      </c>
      <c r="H17" s="54">
        <v>6.8</v>
      </c>
      <c r="I17" s="54">
        <v>6.8</v>
      </c>
      <c r="J17" s="54">
        <v>7.1</v>
      </c>
      <c r="K17" s="55">
        <f t="shared" ref="K17:K22" si="6">(H17+I17+J17)/3</f>
        <v>6.8999999999999995</v>
      </c>
      <c r="L17" s="54">
        <v>0</v>
      </c>
      <c r="M17" s="54">
        <v>0.9</v>
      </c>
      <c r="N17" s="54">
        <f t="shared" ref="N17:N22" si="7">L17-M17</f>
        <v>-0.9</v>
      </c>
      <c r="O17" s="55">
        <f>G17+K17+N17</f>
        <v>20.06666666666667</v>
      </c>
      <c r="P17" s="160">
        <f>(O17+O18)/2</f>
        <v>20.000000000000004</v>
      </c>
      <c r="Q17" s="158">
        <v>2</v>
      </c>
    </row>
    <row r="18" spans="1:17" x14ac:dyDescent="0.25">
      <c r="A18" s="164"/>
      <c r="B18" s="166"/>
      <c r="C18" s="53" t="s">
        <v>129</v>
      </c>
      <c r="D18" s="54">
        <v>7.2</v>
      </c>
      <c r="E18" s="54">
        <v>6.6</v>
      </c>
      <c r="F18" s="54">
        <v>6.9</v>
      </c>
      <c r="G18" s="55">
        <f t="shared" si="5"/>
        <v>13.800000000000002</v>
      </c>
      <c r="H18" s="54">
        <v>6.4</v>
      </c>
      <c r="I18" s="54">
        <v>6.7</v>
      </c>
      <c r="J18" s="54">
        <v>7.1</v>
      </c>
      <c r="K18" s="55">
        <f t="shared" si="6"/>
        <v>6.7333333333333343</v>
      </c>
      <c r="L18" s="54">
        <v>0</v>
      </c>
      <c r="M18" s="54">
        <v>0.6</v>
      </c>
      <c r="N18" s="54">
        <f t="shared" si="7"/>
        <v>-0.6</v>
      </c>
      <c r="O18" s="55">
        <f t="shared" ref="O18" si="8">G18+K18+N18</f>
        <v>19.933333333333337</v>
      </c>
      <c r="P18" s="161"/>
      <c r="Q18" s="159"/>
    </row>
    <row r="19" spans="1:17" x14ac:dyDescent="0.25">
      <c r="A19" s="167" t="s">
        <v>61</v>
      </c>
      <c r="B19" s="165" t="s">
        <v>34</v>
      </c>
      <c r="C19" s="53" t="s">
        <v>128</v>
      </c>
      <c r="D19" s="54">
        <v>6</v>
      </c>
      <c r="E19" s="54">
        <v>5.5</v>
      </c>
      <c r="F19" s="54">
        <v>6.5</v>
      </c>
      <c r="G19" s="55">
        <f t="shared" si="5"/>
        <v>12</v>
      </c>
      <c r="H19" s="54">
        <v>6</v>
      </c>
      <c r="I19" s="54">
        <v>6.6</v>
      </c>
      <c r="J19" s="54">
        <v>6.7</v>
      </c>
      <c r="K19" s="55">
        <f t="shared" si="6"/>
        <v>6.4333333333333336</v>
      </c>
      <c r="L19" s="54">
        <v>0</v>
      </c>
      <c r="M19" s="54">
        <v>2.2999999999999998</v>
      </c>
      <c r="N19" s="54">
        <f t="shared" si="7"/>
        <v>-2.2999999999999998</v>
      </c>
      <c r="O19" s="55">
        <f>G19+K19+N19</f>
        <v>16.133333333333333</v>
      </c>
      <c r="P19" s="160">
        <f t="shared" ref="P19" si="9">(O19+O20)/2</f>
        <v>16.149999999999999</v>
      </c>
      <c r="Q19" s="158">
        <v>3</v>
      </c>
    </row>
    <row r="20" spans="1:17" x14ac:dyDescent="0.25">
      <c r="A20" s="168"/>
      <c r="B20" s="166"/>
      <c r="C20" s="53" t="s">
        <v>129</v>
      </c>
      <c r="D20" s="54">
        <v>5.7</v>
      </c>
      <c r="E20" s="54">
        <v>5</v>
      </c>
      <c r="F20" s="54">
        <v>5.9</v>
      </c>
      <c r="G20" s="55">
        <f t="shared" si="5"/>
        <v>11.066666666666668</v>
      </c>
      <c r="H20" s="54">
        <v>5.9</v>
      </c>
      <c r="I20" s="54">
        <v>6.7</v>
      </c>
      <c r="J20" s="54">
        <v>6.6</v>
      </c>
      <c r="K20" s="55">
        <f t="shared" si="6"/>
        <v>6.4000000000000012</v>
      </c>
      <c r="L20" s="54">
        <v>0</v>
      </c>
      <c r="M20" s="54">
        <v>1.3</v>
      </c>
      <c r="N20" s="54">
        <f t="shared" si="7"/>
        <v>-1.3</v>
      </c>
      <c r="O20" s="55">
        <f t="shared" ref="O20" si="10">G20+K20+N20</f>
        <v>16.166666666666668</v>
      </c>
      <c r="P20" s="161"/>
      <c r="Q20" s="159"/>
    </row>
    <row r="21" spans="1:17" x14ac:dyDescent="0.25">
      <c r="A21" s="167" t="s">
        <v>62</v>
      </c>
      <c r="B21" s="165" t="s">
        <v>23</v>
      </c>
      <c r="C21" s="53" t="s">
        <v>128</v>
      </c>
      <c r="D21" s="54">
        <v>7.5</v>
      </c>
      <c r="E21" s="54">
        <v>7.9</v>
      </c>
      <c r="F21" s="54">
        <v>8</v>
      </c>
      <c r="G21" s="55">
        <f t="shared" si="5"/>
        <v>15.6</v>
      </c>
      <c r="H21" s="54">
        <v>7.3</v>
      </c>
      <c r="I21" s="54">
        <v>7.1</v>
      </c>
      <c r="J21" s="54">
        <v>7.3</v>
      </c>
      <c r="K21" s="55">
        <f t="shared" si="6"/>
        <v>7.2333333333333334</v>
      </c>
      <c r="L21" s="54">
        <v>0</v>
      </c>
      <c r="M21" s="54">
        <v>0</v>
      </c>
      <c r="N21" s="54">
        <f t="shared" si="7"/>
        <v>0</v>
      </c>
      <c r="O21" s="55">
        <f>G21+K21+N21</f>
        <v>22.833333333333332</v>
      </c>
      <c r="P21" s="160">
        <f t="shared" ref="P21" si="11">(O21+O22)/2</f>
        <v>23.216666666666669</v>
      </c>
      <c r="Q21" s="158">
        <v>1</v>
      </c>
    </row>
    <row r="22" spans="1:17" x14ac:dyDescent="0.25">
      <c r="A22" s="168"/>
      <c r="B22" s="166"/>
      <c r="C22" s="53" t="s">
        <v>129</v>
      </c>
      <c r="D22" s="54">
        <v>7.9</v>
      </c>
      <c r="E22" s="54">
        <v>8.1999999999999993</v>
      </c>
      <c r="F22" s="54">
        <v>8.1</v>
      </c>
      <c r="G22" s="55">
        <f t="shared" si="5"/>
        <v>16.133333333333336</v>
      </c>
      <c r="H22" s="54">
        <v>7.6</v>
      </c>
      <c r="I22" s="54">
        <v>7.3</v>
      </c>
      <c r="J22" s="54">
        <v>7.5</v>
      </c>
      <c r="K22" s="55">
        <f t="shared" si="6"/>
        <v>7.4666666666666659</v>
      </c>
      <c r="L22" s="54">
        <v>0</v>
      </c>
      <c r="M22" s="54">
        <v>0</v>
      </c>
      <c r="N22" s="54">
        <f t="shared" si="7"/>
        <v>0</v>
      </c>
      <c r="O22" s="55">
        <f t="shared" ref="O22" si="12">G22+K22+N22</f>
        <v>23.6</v>
      </c>
      <c r="P22" s="161"/>
      <c r="Q22" s="159"/>
    </row>
  </sheetData>
  <autoFilter ref="A5:Q13" xr:uid="{0C0A935F-7CF2-444D-8845-5B549A3112AA}"/>
  <mergeCells count="28">
    <mergeCell ref="A21:A22"/>
    <mergeCell ref="B21:B22"/>
    <mergeCell ref="P6:P7"/>
    <mergeCell ref="P8:P9"/>
    <mergeCell ref="P10:P11"/>
    <mergeCell ref="A12:A13"/>
    <mergeCell ref="B12:B13"/>
    <mergeCell ref="A10:A11"/>
    <mergeCell ref="B10:B11"/>
    <mergeCell ref="A8:A9"/>
    <mergeCell ref="B8:B9"/>
    <mergeCell ref="A6:A7"/>
    <mergeCell ref="B6:B7"/>
    <mergeCell ref="A17:A18"/>
    <mergeCell ref="B17:B18"/>
    <mergeCell ref="A19:A20"/>
    <mergeCell ref="B19:B20"/>
    <mergeCell ref="Q21:Q22"/>
    <mergeCell ref="P17:P18"/>
    <mergeCell ref="P19:P20"/>
    <mergeCell ref="P21:P22"/>
    <mergeCell ref="Q6:Q7"/>
    <mergeCell ref="Q8:Q9"/>
    <mergeCell ref="Q10:Q11"/>
    <mergeCell ref="Q12:Q13"/>
    <mergeCell ref="P12:P13"/>
    <mergeCell ref="Q17:Q18"/>
    <mergeCell ref="Q19:Q20"/>
  </mergeCells>
  <pageMargins left="0.7" right="0.7" top="0.75" bottom="0.75" header="0.3" footer="0.3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zoomScale="120" zoomScaleNormal="120" workbookViewId="0">
      <selection sqref="A1:Q15"/>
    </sheetView>
  </sheetViews>
  <sheetFormatPr defaultColWidth="11.42578125" defaultRowHeight="14.25" customHeight="1" x14ac:dyDescent="0.25"/>
  <cols>
    <col min="1" max="1" width="19" customWidth="1"/>
    <col min="2" max="2" width="12" customWidth="1"/>
    <col min="3" max="3" width="2.7109375" customWidth="1"/>
    <col min="4" max="4" width="7" customWidth="1"/>
    <col min="5" max="8" width="6.42578125" customWidth="1"/>
    <col min="9" max="10" width="6.7109375" customWidth="1"/>
    <col min="11" max="13" width="8" customWidth="1"/>
    <col min="14" max="14" width="5.7109375" customWidth="1"/>
    <col min="15" max="16" width="7.28515625" customWidth="1"/>
    <col min="17" max="17" width="2.140625" customWidth="1"/>
  </cols>
  <sheetData>
    <row r="1" spans="1:17" ht="15.75" x14ac:dyDescent="0.25">
      <c r="A1" s="1" t="s">
        <v>0</v>
      </c>
    </row>
    <row r="2" spans="1:17" ht="18" customHeight="1" x14ac:dyDescent="0.4">
      <c r="A2" s="2"/>
    </row>
    <row r="3" spans="1:17" ht="15" x14ac:dyDescent="0.25">
      <c r="A3" s="139" t="s">
        <v>63</v>
      </c>
    </row>
    <row r="4" spans="1:17" ht="15" x14ac:dyDescent="0.25">
      <c r="A4" s="50" t="s">
        <v>2</v>
      </c>
      <c r="B4" s="51" t="s">
        <v>3</v>
      </c>
      <c r="C4" s="51" t="s">
        <v>4</v>
      </c>
      <c r="D4" s="6" t="s">
        <v>5</v>
      </c>
      <c r="E4" s="6" t="s">
        <v>6</v>
      </c>
      <c r="F4" s="6" t="s">
        <v>7</v>
      </c>
      <c r="G4" s="6" t="s">
        <v>9</v>
      </c>
      <c r="H4" s="6" t="s">
        <v>49</v>
      </c>
      <c r="I4" s="6" t="s">
        <v>50</v>
      </c>
      <c r="J4" s="6" t="s">
        <v>51</v>
      </c>
      <c r="K4" s="6" t="s">
        <v>52</v>
      </c>
      <c r="L4" s="6" t="s">
        <v>53</v>
      </c>
      <c r="M4" s="6" t="s">
        <v>54</v>
      </c>
      <c r="N4" s="6" t="s">
        <v>55</v>
      </c>
      <c r="O4" s="8" t="s">
        <v>12</v>
      </c>
      <c r="P4" s="8" t="s">
        <v>64</v>
      </c>
      <c r="Q4" s="9" t="s">
        <v>14</v>
      </c>
    </row>
    <row r="5" spans="1:17" ht="23.25" x14ac:dyDescent="0.25">
      <c r="A5" s="119" t="s">
        <v>65</v>
      </c>
      <c r="B5" s="74" t="s">
        <v>23</v>
      </c>
      <c r="C5" s="53" t="s">
        <v>66</v>
      </c>
      <c r="D5" s="54">
        <v>7</v>
      </c>
      <c r="E5" s="54">
        <v>6.8</v>
      </c>
      <c r="F5" s="54">
        <v>7.1</v>
      </c>
      <c r="G5" s="55">
        <f>(D5+E5+F5)/3*2</f>
        <v>13.933333333333332</v>
      </c>
      <c r="H5" s="54">
        <v>6.3</v>
      </c>
      <c r="I5" s="54">
        <v>6.6</v>
      </c>
      <c r="J5" s="54">
        <v>6.7</v>
      </c>
      <c r="K5" s="55">
        <f>(H5+I5+J5)/3</f>
        <v>6.5333333333333323</v>
      </c>
      <c r="L5" s="54">
        <v>0</v>
      </c>
      <c r="M5" s="54">
        <v>1.9</v>
      </c>
      <c r="N5" s="54">
        <f>L5-M5</f>
        <v>-1.9</v>
      </c>
      <c r="O5" s="55">
        <f>G5+K5+N5</f>
        <v>18.566666666666666</v>
      </c>
      <c r="P5" s="55">
        <f>O5+O6</f>
        <v>40.433333333333337</v>
      </c>
      <c r="Q5" s="56">
        <f>RANK(P5,$P$5:$P$8,0)</f>
        <v>2</v>
      </c>
    </row>
    <row r="6" spans="1:17" ht="15" x14ac:dyDescent="0.25">
      <c r="A6" s="119"/>
      <c r="B6" s="131"/>
      <c r="C6" s="53" t="s">
        <v>68</v>
      </c>
      <c r="D6" s="54">
        <v>7.5</v>
      </c>
      <c r="E6" s="54">
        <v>7.6</v>
      </c>
      <c r="F6" s="54">
        <v>7.6</v>
      </c>
      <c r="G6" s="55">
        <f>(D6+E6+F6)/3*2</f>
        <v>15.133333333333333</v>
      </c>
      <c r="H6" s="54">
        <v>6.7</v>
      </c>
      <c r="I6" s="54">
        <v>6.8</v>
      </c>
      <c r="J6" s="54">
        <v>6.7</v>
      </c>
      <c r="K6" s="55">
        <f>(H6+I6+J6)/3</f>
        <v>6.7333333333333334</v>
      </c>
      <c r="L6" s="54">
        <v>0</v>
      </c>
      <c r="M6" s="54">
        <v>0</v>
      </c>
      <c r="N6" s="54">
        <f>L6-M6</f>
        <v>0</v>
      </c>
      <c r="O6" s="55">
        <f>G6+K6+N6</f>
        <v>21.866666666666667</v>
      </c>
      <c r="P6" s="55"/>
      <c r="Q6" s="56"/>
    </row>
    <row r="7" spans="1:17" ht="23.25" x14ac:dyDescent="0.25">
      <c r="A7" s="119" t="s">
        <v>67</v>
      </c>
      <c r="B7" s="141" t="s">
        <v>42</v>
      </c>
      <c r="C7" s="53" t="s">
        <v>66</v>
      </c>
      <c r="D7" s="54">
        <v>7.3</v>
      </c>
      <c r="E7" s="54">
        <v>7.6</v>
      </c>
      <c r="F7" s="54">
        <v>7.8</v>
      </c>
      <c r="G7" s="55">
        <f>(D7+E7+F7)/3*2</f>
        <v>15.133333333333333</v>
      </c>
      <c r="H7" s="54">
        <v>7.5</v>
      </c>
      <c r="I7" s="54">
        <v>7.2</v>
      </c>
      <c r="J7" s="54">
        <v>7</v>
      </c>
      <c r="K7" s="55">
        <f>(H7+I7+J7)/3</f>
        <v>7.2333333333333334</v>
      </c>
      <c r="L7" s="54">
        <v>0</v>
      </c>
      <c r="M7" s="54">
        <v>0.3</v>
      </c>
      <c r="N7" s="54">
        <f>L7-M7</f>
        <v>-0.3</v>
      </c>
      <c r="O7" s="55">
        <f>G7+K7+N7</f>
        <v>22.066666666666666</v>
      </c>
      <c r="P7" s="55">
        <f>O7+O8</f>
        <v>44.433333333333337</v>
      </c>
      <c r="Q7" s="56">
        <f>RANK(P7,$P$5:$P$8,0)</f>
        <v>1</v>
      </c>
    </row>
    <row r="8" spans="1:17" ht="15" x14ac:dyDescent="0.25">
      <c r="A8" s="60"/>
      <c r="B8" s="75"/>
      <c r="C8" s="53" t="s">
        <v>68</v>
      </c>
      <c r="D8" s="54">
        <v>7.2</v>
      </c>
      <c r="E8" s="54">
        <v>7.7</v>
      </c>
      <c r="F8" s="54">
        <v>7.9</v>
      </c>
      <c r="G8" s="55">
        <f>(D8+E8+F8)/3*2</f>
        <v>15.200000000000001</v>
      </c>
      <c r="H8" s="54">
        <v>7.5</v>
      </c>
      <c r="I8" s="54">
        <v>7</v>
      </c>
      <c r="J8" s="54">
        <v>7</v>
      </c>
      <c r="K8" s="55">
        <f>(H8+I8+J8)/3</f>
        <v>7.166666666666667</v>
      </c>
      <c r="L8" s="54">
        <v>0</v>
      </c>
      <c r="M8" s="54">
        <v>0</v>
      </c>
      <c r="N8" s="54">
        <v>0</v>
      </c>
      <c r="O8" s="55">
        <f>G8+K8+N8</f>
        <v>22.366666666666667</v>
      </c>
      <c r="P8" s="55"/>
      <c r="Q8" s="56"/>
    </row>
    <row r="10" spans="1:17" ht="15" x14ac:dyDescent="0.25">
      <c r="A10" s="139" t="s">
        <v>69</v>
      </c>
    </row>
    <row r="11" spans="1:17" ht="15" x14ac:dyDescent="0.25">
      <c r="A11" s="50" t="s">
        <v>2</v>
      </c>
      <c r="B11" s="51" t="s">
        <v>3</v>
      </c>
      <c r="C11" s="51" t="s">
        <v>4</v>
      </c>
      <c r="D11" s="6" t="s">
        <v>5</v>
      </c>
      <c r="E11" s="6" t="s">
        <v>6</v>
      </c>
      <c r="F11" s="6" t="s">
        <v>7</v>
      </c>
      <c r="G11" s="6" t="s">
        <v>9</v>
      </c>
      <c r="H11" s="6" t="s">
        <v>49</v>
      </c>
      <c r="I11" s="6" t="s">
        <v>50</v>
      </c>
      <c r="J11" s="6" t="s">
        <v>51</v>
      </c>
      <c r="K11" s="6" t="s">
        <v>52</v>
      </c>
      <c r="L11" s="6" t="s">
        <v>53</v>
      </c>
      <c r="M11" s="6" t="s">
        <v>54</v>
      </c>
      <c r="N11" s="6" t="s">
        <v>55</v>
      </c>
      <c r="O11" s="8" t="s">
        <v>12</v>
      </c>
      <c r="P11" s="8"/>
      <c r="Q11" s="9" t="s">
        <v>14</v>
      </c>
    </row>
    <row r="12" spans="1:17" ht="34.5" x14ac:dyDescent="0.25">
      <c r="A12" s="118" t="s">
        <v>70</v>
      </c>
      <c r="B12" s="74" t="s">
        <v>23</v>
      </c>
      <c r="C12" s="53" t="s">
        <v>66</v>
      </c>
      <c r="D12" s="54">
        <v>7.8</v>
      </c>
      <c r="E12" s="54">
        <v>7.6</v>
      </c>
      <c r="F12" s="54">
        <v>7.5</v>
      </c>
      <c r="G12" s="55">
        <f t="shared" ref="G12:G13" si="0">(D12+E12+F12)/3*2</f>
        <v>15.266666666666666</v>
      </c>
      <c r="H12" s="54">
        <v>6.7</v>
      </c>
      <c r="I12" s="54">
        <v>7.2</v>
      </c>
      <c r="J12" s="54">
        <v>6.8</v>
      </c>
      <c r="K12" s="55">
        <f t="shared" ref="K12:K13" si="1">(H12+I12+J12)/3</f>
        <v>6.8999999999999995</v>
      </c>
      <c r="L12" s="54">
        <v>0</v>
      </c>
      <c r="M12" s="54">
        <v>1.6</v>
      </c>
      <c r="N12" s="54">
        <f>L12-M12</f>
        <v>-1.6</v>
      </c>
      <c r="O12" s="55">
        <f>G12+K12+N12</f>
        <v>20.566666666666663</v>
      </c>
      <c r="P12" s="55">
        <f>O12+O13</f>
        <v>42.8</v>
      </c>
      <c r="Q12" s="56">
        <f>RANK(P12,$P$12:$P$15,0)</f>
        <v>1</v>
      </c>
    </row>
    <row r="13" spans="1:17" ht="15" x14ac:dyDescent="0.25">
      <c r="A13" s="60"/>
      <c r="B13" s="75"/>
      <c r="C13" s="53" t="s">
        <v>68</v>
      </c>
      <c r="D13" s="54">
        <v>7.9</v>
      </c>
      <c r="E13" s="54">
        <v>7.5</v>
      </c>
      <c r="F13" s="54">
        <v>7.6</v>
      </c>
      <c r="G13" s="55">
        <f t="shared" si="0"/>
        <v>15.333333333333334</v>
      </c>
      <c r="H13" s="54">
        <v>6.9</v>
      </c>
      <c r="I13" s="54">
        <v>6.9</v>
      </c>
      <c r="J13" s="54">
        <v>6.9</v>
      </c>
      <c r="K13" s="55">
        <f t="shared" si="1"/>
        <v>6.9000000000000012</v>
      </c>
      <c r="L13" s="54">
        <v>0</v>
      </c>
      <c r="M13" s="54">
        <v>0</v>
      </c>
      <c r="N13" s="54">
        <v>0</v>
      </c>
      <c r="O13" s="55">
        <f t="shared" ref="O13" si="2">G13+K13+N13</f>
        <v>22.233333333333334</v>
      </c>
      <c r="P13" s="55"/>
      <c r="Q13" s="56"/>
    </row>
    <row r="14" spans="1:17" ht="25.9" customHeight="1" x14ac:dyDescent="0.25">
      <c r="A14" s="65"/>
      <c r="B14" s="74"/>
      <c r="C14" s="53" t="s">
        <v>66</v>
      </c>
      <c r="D14" s="54">
        <v>0</v>
      </c>
      <c r="E14" s="54">
        <v>0</v>
      </c>
      <c r="F14" s="54">
        <v>0</v>
      </c>
      <c r="G14" s="55">
        <f t="shared" ref="G14:G15" si="3">(D14+E14+F14)/3*2</f>
        <v>0</v>
      </c>
      <c r="H14" s="54">
        <v>0</v>
      </c>
      <c r="I14" s="54">
        <v>0</v>
      </c>
      <c r="J14" s="54">
        <v>0</v>
      </c>
      <c r="K14" s="55">
        <f t="shared" ref="K14:K15" si="4">(H14+I14+J14)/3</f>
        <v>0</v>
      </c>
      <c r="L14" s="54">
        <v>0</v>
      </c>
      <c r="M14" s="54">
        <v>0</v>
      </c>
      <c r="N14" s="54">
        <f>L14-M14</f>
        <v>0</v>
      </c>
      <c r="O14" s="55">
        <f t="shared" ref="O14:O15" si="5">G14+K14+N14</f>
        <v>0</v>
      </c>
      <c r="P14" s="55">
        <f>O14+O15</f>
        <v>0</v>
      </c>
      <c r="Q14" s="56">
        <f>RANK(P14,$P$12:$P$15,0)</f>
        <v>2</v>
      </c>
    </row>
    <row r="15" spans="1:17" ht="14.25" customHeight="1" x14ac:dyDescent="0.25">
      <c r="A15" s="60"/>
      <c r="B15" s="75"/>
      <c r="C15" s="53" t="s">
        <v>68</v>
      </c>
      <c r="D15" s="54">
        <v>0</v>
      </c>
      <c r="E15" s="54">
        <v>0</v>
      </c>
      <c r="F15" s="54">
        <v>0</v>
      </c>
      <c r="G15" s="55">
        <f t="shared" si="3"/>
        <v>0</v>
      </c>
      <c r="H15" s="54">
        <v>0</v>
      </c>
      <c r="I15" s="54">
        <v>0</v>
      </c>
      <c r="J15" s="54">
        <v>0</v>
      </c>
      <c r="K15" s="55">
        <f t="shared" si="4"/>
        <v>0</v>
      </c>
      <c r="L15" s="54">
        <v>0</v>
      </c>
      <c r="M15" s="54">
        <v>0</v>
      </c>
      <c r="N15" s="54">
        <v>0</v>
      </c>
      <c r="O15" s="55">
        <f t="shared" si="5"/>
        <v>0</v>
      </c>
      <c r="P15" s="55"/>
      <c r="Q15" s="56"/>
    </row>
  </sheetData>
  <autoFilter ref="A4:Q4" xr:uid="{00000000-0001-0000-0600-000000000000}"/>
  <pageMargins left="0.84027777777777801" right="0.25" top="0.75" bottom="0.75" header="0.511811023622047" footer="0.511811023622047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"/>
  <sheetViews>
    <sheetView zoomScale="120" zoomScaleNormal="120" workbookViewId="0">
      <selection activeCell="C15" sqref="C15"/>
    </sheetView>
  </sheetViews>
  <sheetFormatPr defaultColWidth="11.42578125" defaultRowHeight="14.25" customHeight="1" x14ac:dyDescent="0.25"/>
  <cols>
    <col min="1" max="1" width="21.28515625" customWidth="1"/>
    <col min="3" max="3" width="9.140625" customWidth="1"/>
    <col min="4" max="4" width="5.7109375" customWidth="1"/>
    <col min="5" max="5" width="7" customWidth="1"/>
    <col min="6" max="11" width="6.42578125" customWidth="1"/>
    <col min="12" max="13" width="8" customWidth="1"/>
    <col min="14" max="14" width="5.42578125" customWidth="1"/>
    <col min="15" max="15" width="5.7109375" customWidth="1"/>
    <col min="16" max="16" width="6.42578125" customWidth="1"/>
    <col min="17" max="17" width="5.42578125" customWidth="1"/>
    <col min="18" max="18" width="7.140625" customWidth="1"/>
  </cols>
  <sheetData>
    <row r="1" spans="1:17" ht="15.75" x14ac:dyDescent="0.25">
      <c r="A1" s="1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18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5" x14ac:dyDescent="0.25">
      <c r="A3" s="139" t="s">
        <v>71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7" ht="15" x14ac:dyDescent="0.25">
      <c r="A4" s="78" t="s">
        <v>2</v>
      </c>
      <c r="B4" s="79" t="s">
        <v>3</v>
      </c>
      <c r="C4" s="79" t="s">
        <v>4</v>
      </c>
      <c r="D4" s="80" t="s">
        <v>5</v>
      </c>
      <c r="E4" s="80" t="s">
        <v>6</v>
      </c>
      <c r="F4" s="80" t="s">
        <v>7</v>
      </c>
      <c r="G4" s="80" t="s">
        <v>9</v>
      </c>
      <c r="H4" s="80" t="s">
        <v>49</v>
      </c>
      <c r="I4" s="80" t="s">
        <v>50</v>
      </c>
      <c r="J4" s="80" t="s">
        <v>51</v>
      </c>
      <c r="K4" s="80" t="s">
        <v>52</v>
      </c>
      <c r="L4" s="80" t="s">
        <v>53</v>
      </c>
      <c r="M4" s="80" t="s">
        <v>54</v>
      </c>
      <c r="N4" s="80" t="s">
        <v>55</v>
      </c>
      <c r="O4" s="81" t="s">
        <v>12</v>
      </c>
      <c r="P4" s="82" t="s">
        <v>14</v>
      </c>
      <c r="Q4" s="83" t="s">
        <v>72</v>
      </c>
    </row>
    <row r="5" spans="1:17" ht="35.25" x14ac:dyDescent="0.25">
      <c r="A5" s="66"/>
      <c r="B5" s="84"/>
      <c r="C5" s="85" t="s">
        <v>73</v>
      </c>
      <c r="D5" s="86">
        <v>0</v>
      </c>
      <c r="E5" s="86">
        <v>0</v>
      </c>
      <c r="F5" s="86">
        <v>0</v>
      </c>
      <c r="G5" s="87">
        <f>(D5+E5+F5)/3*2</f>
        <v>0</v>
      </c>
      <c r="H5" s="86">
        <v>0</v>
      </c>
      <c r="I5" s="86">
        <v>0</v>
      </c>
      <c r="J5" s="86">
        <v>0</v>
      </c>
      <c r="K5" s="87">
        <f>(H5+I5+J5)/3</f>
        <v>0</v>
      </c>
      <c r="L5" s="86">
        <v>0</v>
      </c>
      <c r="M5" s="86">
        <v>0</v>
      </c>
      <c r="N5" s="88">
        <f>L5-M5</f>
        <v>0</v>
      </c>
      <c r="O5" s="89">
        <f>G5+K5+N5</f>
        <v>0</v>
      </c>
      <c r="P5" s="90">
        <f>RANK(Q5,$Q$5:$Q$6,0)</f>
        <v>1</v>
      </c>
      <c r="Q5" s="91">
        <f>O5+O6</f>
        <v>0</v>
      </c>
    </row>
    <row r="6" spans="1:17" ht="45.75" x14ac:dyDescent="0.25">
      <c r="A6" s="92"/>
      <c r="B6" s="93"/>
      <c r="C6" s="94" t="s">
        <v>74</v>
      </c>
      <c r="D6" s="95">
        <v>0</v>
      </c>
      <c r="E6" s="96">
        <v>0</v>
      </c>
      <c r="F6" s="96">
        <v>0</v>
      </c>
      <c r="G6" s="87">
        <f>(D6+E6+F6)/3*2</f>
        <v>0</v>
      </c>
      <c r="H6" s="96">
        <v>0</v>
      </c>
      <c r="I6" s="96">
        <v>0</v>
      </c>
      <c r="J6" s="96">
        <v>0</v>
      </c>
      <c r="K6" s="87">
        <f>(H6+I6+J6)/3</f>
        <v>0</v>
      </c>
      <c r="L6" s="96">
        <v>0</v>
      </c>
      <c r="M6" s="96">
        <v>0</v>
      </c>
      <c r="N6" s="88">
        <f>L6-M6</f>
        <v>0</v>
      </c>
      <c r="O6" s="87">
        <f>G6+K6+N6</f>
        <v>0</v>
      </c>
      <c r="P6" s="97"/>
      <c r="Q6" s="98"/>
    </row>
    <row r="7" spans="1:17" ht="15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</sheetData>
  <pageMargins left="0.23611111111111099" right="0.23611111111111099" top="0.74791666666666701" bottom="0.74791666666666701" header="0.511811023622047" footer="0.511811023622047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F813BE49849F4FB68A51E2FB91018C" ma:contentTypeVersion="22" ma:contentTypeDescription="Crée un document." ma:contentTypeScope="" ma:versionID="2e78ce10f809e57f512c544659b03a07">
  <xsd:schema xmlns:xsd="http://www.w3.org/2001/XMLSchema" xmlns:xs="http://www.w3.org/2001/XMLSchema" xmlns:p="http://schemas.microsoft.com/office/2006/metadata/properties" xmlns:ns1="http://schemas.microsoft.com/sharepoint/v3" xmlns:ns2="8ce21611-8b36-493d-adb2-9874a02b250e" xmlns:ns3="6857094b-4bcf-49fa-ad59-738ccc987d03" targetNamespace="http://schemas.microsoft.com/office/2006/metadata/properties" ma:root="true" ma:fieldsID="5d23b915d66753b1fe5887dd91371a4f" ns1:_="" ns2:_="" ns3:_="">
    <xsd:import namespace="http://schemas.microsoft.com/sharepoint/v3"/>
    <xsd:import namespace="8ce21611-8b36-493d-adb2-9874a02b250e"/>
    <xsd:import namespace="6857094b-4bcf-49fa-ad59-738ccc987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21611-8b36-493d-adb2-9874a02b2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9c93088-6289-4643-9717-a52b9cbbd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7094b-4bcf-49fa-ad59-738ccc987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56a82d-2677-4d0e-8f93-a4e707e8de94}" ma:internalName="TaxCatchAll" ma:showField="CatchAllData" ma:web="6857094b-4bcf-49fa-ad59-738ccc987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857094b-4bcf-49fa-ad59-738ccc987d03" xsi:nil="true"/>
    <lcf76f155ced4ddcb4097134ff3c332f xmlns="8ce21611-8b36-493d-adb2-9874a02b250e">
      <Terms xmlns="http://schemas.microsoft.com/office/infopath/2007/PartnerControls"/>
    </lcf76f155ced4ddcb4097134ff3c332f>
    <_ip_UnifiedCompliancePolicyProperties xmlns="http://schemas.microsoft.com/sharepoint/v3" xsi:nil="true"/>
    <_Flow_SignoffStatus xmlns="8ce21611-8b36-493d-adb2-9874a02b2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EDEF6-4EEF-46E5-8980-131590B8E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e21611-8b36-493d-adb2-9874a02b250e"/>
    <ds:schemaRef ds:uri="6857094b-4bcf-49fa-ad59-738ccc987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88D5E-8EB9-4033-AB2E-AF5330B989F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6857094b-4bcf-49fa-ad59-738ccc987d03"/>
    <ds:schemaRef ds:uri="8ce21611-8b36-493d-adb2-9874a02b250e"/>
  </ds:schemaRefs>
</ds:datastoreItem>
</file>

<file path=customXml/itemProps3.xml><?xml version="1.0" encoding="utf-8"?>
<ds:datastoreItem xmlns:ds="http://schemas.openxmlformats.org/officeDocument/2006/customXml" ds:itemID="{15552FAB-8A49-4A5F-8B6D-D8295AB99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N2</vt:lpstr>
      <vt:lpstr>N3</vt:lpstr>
      <vt:lpstr>N4</vt:lpstr>
      <vt:lpstr>N5</vt:lpstr>
      <vt:lpstr>N6</vt:lpstr>
      <vt:lpstr>N7</vt:lpstr>
      <vt:lpstr>N7 bis</vt:lpstr>
      <vt:lpstr>N8</vt:lpstr>
      <vt:lpstr>N9</vt:lpstr>
      <vt:lpstr>N10</vt:lpstr>
      <vt:lpstr>Espoir</vt:lpstr>
      <vt:lpstr>FIG Pré-Jeun</vt:lpstr>
      <vt:lpstr>FIG Jeun</vt:lpstr>
      <vt:lpstr>FIG Junior</vt:lpstr>
      <vt:lpstr>Cannes</vt:lpstr>
      <vt:lpstr>Espoir!Print_Titles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Turp</dc:creator>
  <cp:keywords/>
  <dc:description/>
  <cp:lastModifiedBy>Christian Turp</cp:lastModifiedBy>
  <cp:revision>2</cp:revision>
  <cp:lastPrinted>2025-12-25T22:07:34Z</cp:lastPrinted>
  <dcterms:created xsi:type="dcterms:W3CDTF">2016-01-26T19:47:48Z</dcterms:created>
  <dcterms:modified xsi:type="dcterms:W3CDTF">2025-12-25T22:07:50Z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0x010100ECF813BE49849F4FB68A51E2FB91018C</vt:lpwstr>
  </property>
  <property fmtid="{D5CDD505-2E9C-101B-9397-08002B2CF9AE}" pid="3" name="MediaServiceImageTags">
    <vt:lpwstr/>
  </property>
</Properties>
</file>